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12"/>
  <workbookPr autoCompressPictures="0"/>
  <mc:AlternateContent xmlns:mc="http://schemas.openxmlformats.org/markup-compatibility/2006">
    <mc:Choice Requires="x15">
      <x15ac:absPath xmlns:x15ac="http://schemas.microsoft.com/office/spreadsheetml/2010/11/ac" url="https://365kennisnet.sharepoint.com/sites/WerkgroepIBP/Gedeelde documenten/General/Documenten versie 3.0/"/>
    </mc:Choice>
  </mc:AlternateContent>
  <xr:revisionPtr revIDLastSave="0" documentId="8_{5FEFBFB5-20CE-4FE5-ACE0-6988AD612BBD}" xr6:coauthVersionLast="47" xr6:coauthVersionMax="47" xr10:uidLastSave="{00000000-0000-0000-0000-000000000000}"/>
  <bookViews>
    <workbookView xWindow="-108" yWindow="-108" windowWidth="22140" windowHeight="13176" tabRatio="841" xr2:uid="{00000000-000D-0000-FFFF-FFFF00000000}"/>
  </bookViews>
  <sheets>
    <sheet name="Inleiding" sheetId="16" r:id="rId1"/>
    <sheet name="Stap 1." sheetId="17" r:id="rId2"/>
    <sheet name="Stap 2." sheetId="18" r:id="rId3"/>
    <sheet name="Stap 3." sheetId="5" r:id="rId4"/>
    <sheet name="Stap 4." sheetId="14" r:id="rId5"/>
    <sheet name="Rapportage" sheetId="13" r:id="rId6"/>
    <sheet name="Einde" sheetId="19" r:id="rId7"/>
    <sheet name="Beschikbaarheid" sheetId="2" r:id="rId8"/>
    <sheet name="Integriteit" sheetId="9" r:id="rId9"/>
    <sheet name="Vertrouwelijkheid" sheetId="8" r:id="rId10"/>
    <sheet name="Lijst" sheetId="15" state="hidden" r:id="rId11"/>
  </sheets>
  <calcPr calcId="191028"/>
  <customWorkbookViews>
    <customWorkbookView name="Default" guid="{14331BBB-A2F9-4F24-9D3C-04D7C58EA9C5}" includePrintSettings="0" includeHiddenRowCol="0" maximized="1" xWindow="-318" yWindow="-1448" windowWidth="2514" windowHeight="1456" tabRatio="841" activeSheetId="17"/>
  </customWorkbookViews>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7" i="5" l="1"/>
  <c r="D7" i="5"/>
  <c r="C7" i="5"/>
  <c r="I6" i="18"/>
  <c r="N6" i="18"/>
  <c r="D6" i="18"/>
  <c r="C4" i="5"/>
  <c r="C5" i="13" l="1"/>
  <c r="C6" i="13"/>
  <c r="E12" i="5" l="1"/>
  <c r="D12" i="5"/>
  <c r="E10" i="5"/>
  <c r="D10" i="5"/>
  <c r="C10" i="5"/>
  <c r="D11" i="5"/>
  <c r="E11" i="5" s="1"/>
  <c r="D9" i="5"/>
  <c r="E9" i="5" s="1"/>
  <c r="C12" i="5"/>
  <c r="C7" i="13"/>
  <c r="J5" i="14" l="1"/>
  <c r="I4" i="14" s="1"/>
  <c r="G5" i="14"/>
  <c r="F4" i="14" s="1"/>
  <c r="C5" i="14"/>
  <c r="B4" i="14" s="1"/>
  <c r="D24" i="13"/>
  <c r="D17" i="13"/>
  <c r="D11" i="13"/>
  <c r="E31" i="13"/>
  <c r="E30" i="13"/>
  <c r="E29" i="13"/>
  <c r="E28" i="13"/>
  <c r="E27" i="13"/>
  <c r="E26" i="13"/>
  <c r="E25" i="13"/>
  <c r="E24" i="13"/>
  <c r="E23" i="13"/>
  <c r="E22" i="13"/>
  <c r="E21" i="13"/>
  <c r="E20" i="13"/>
  <c r="E19" i="13"/>
  <c r="E18" i="13"/>
  <c r="E17" i="13"/>
  <c r="E16" i="13"/>
  <c r="E15" i="13"/>
  <c r="E14" i="13"/>
  <c r="E13" i="13"/>
  <c r="E12" i="13"/>
  <c r="E11" i="13"/>
  <c r="E16" i="14"/>
  <c r="E8" i="14"/>
  <c r="J6" i="14" l="1"/>
  <c r="I17" i="14" s="1"/>
  <c r="G6" i="14"/>
  <c r="F15" i="14" s="1"/>
  <c r="C8" i="13"/>
  <c r="C6" i="14"/>
  <c r="B19" i="14" s="1"/>
  <c r="I23" i="14" l="1"/>
  <c r="I19" i="14"/>
  <c r="I11" i="14"/>
  <c r="I21" i="14"/>
  <c r="I13" i="14"/>
  <c r="I15" i="14"/>
  <c r="I9" i="14"/>
  <c r="F21" i="14"/>
  <c r="F19" i="14"/>
  <c r="F13" i="14"/>
  <c r="F9" i="14"/>
  <c r="F17" i="14"/>
  <c r="F11" i="14"/>
  <c r="B11" i="14"/>
  <c r="B9" i="14"/>
  <c r="B17" i="14"/>
  <c r="B13" i="14"/>
  <c r="B15" i="14"/>
  <c r="D31" i="13" l="1"/>
  <c r="D30" i="13"/>
  <c r="D29" i="13"/>
  <c r="D28" i="13"/>
  <c r="D27" i="13"/>
  <c r="D26" i="13"/>
  <c r="D25" i="13"/>
  <c r="D23" i="13"/>
  <c r="D22" i="13"/>
  <c r="D21" i="13"/>
  <c r="D20" i="13"/>
  <c r="D19" i="13"/>
  <c r="D18" i="13"/>
  <c r="D13" i="13"/>
  <c r="D12" i="13"/>
  <c r="D15" i="13"/>
  <c r="D14" i="13"/>
  <c r="D16" i="13"/>
</calcChain>
</file>

<file path=xl/sharedStrings.xml><?xml version="1.0" encoding="utf-8"?>
<sst xmlns="http://schemas.openxmlformats.org/spreadsheetml/2006/main" count="387" uniqueCount="222">
  <si>
    <t>Inleiding</t>
  </si>
  <si>
    <t>Dit is het toetsingskader behorende bij het Certificeringsschema Informatiebeveiliging en Privacy ROSA. De volgende documenten beschrijven hoe je deze moet toepassen:
- Certificeringsschema algemene beschrijving
- Certificeringsschema proces (beschrijf de analyse en toepassing toetsingskader)
- Certificeringsschema toezicht (beschrijft de vastlegging van resultaten)</t>
  </si>
  <si>
    <t>Doel en gebruik</t>
  </si>
  <si>
    <t>Dit toetsingskader presenteert de maatregelen voor een ict-toepassing op basis van de BIV-classificatie van de ict-toepassing. Begin hiervoor bij tabblad 'Stap 1.' en vul daar de stamgegevens in. Vervolgens kan in de volgende stap (2.) de classificatie bepaald worden door beantwoording van alle vragen. De uitkomst hiervan - de BIV-classificatie - is zichtbaar in stap 3. Deze wordt gebruikt als input in stap 4. waarin de benodigde maatregelen worden aangewezen. In deze stap (4.) kan de status van de maatregelen aangegeven worden. In het laatste tabblad 'Rapportage' staat informatie samengevat, zoals de status van implementatie incl. de toetsing daarvan.</t>
  </si>
  <si>
    <t xml:space="preserve">Daarbij geldt dat:
- De maatregelen beperken zich nadrukkelijk tot het technisch domein.
- De maatregelen moeten op basis van het comply-or-explain principe worden beoordeeld.
- Maatregelen op het gebied van organisatie en proces zijn momenteel buiten scope van het certificeringsschema. Het is echter wel mogelijk dat maatregelen op het gebied van organisatie en proces maatregelen op technisch niveau overbodig maken.
</t>
  </si>
  <si>
    <t>Versie historie</t>
  </si>
  <si>
    <t>Datum</t>
  </si>
  <si>
    <t>Versie</t>
  </si>
  <si>
    <t>Auteur</t>
  </si>
  <si>
    <t>Commentaar</t>
  </si>
  <si>
    <t>0.5</t>
  </si>
  <si>
    <t>Axel Eissens</t>
  </si>
  <si>
    <t>Niveaus teruggebracht naar drie niveaus om aan te sluiten bij normenkader mbo</t>
  </si>
  <si>
    <t>0.6</t>
  </si>
  <si>
    <t>Tekst en opmaak aangepast ten behoeve van indiening Edustandaard</t>
  </si>
  <si>
    <t>0.7</t>
  </si>
  <si>
    <t>Verwerking roadmap items 3, 7, 8, 9, 10, 11, 13, 15</t>
  </si>
  <si>
    <t>0.8</t>
  </si>
  <si>
    <t>Axel Eissens/Rob van der Staaij</t>
  </si>
  <si>
    <t>Nieuw voorstel structuur Beschikbaarheid</t>
  </si>
  <si>
    <t>0.9</t>
  </si>
  <si>
    <t>Werkgroep IBP</t>
  </si>
  <si>
    <t>Nieuwe uitwerking tabbladen Beschikbaarheid, Integriteit, Vertrouwelijkheid</t>
  </si>
  <si>
    <t>1.0</t>
  </si>
  <si>
    <t>Verwerken laatste opmerkingen</t>
  </si>
  <si>
    <t>1.1</t>
  </si>
  <si>
    <t>Doorvoeren RFCs 5, 6, 7, 8, 9, 12, 13</t>
  </si>
  <si>
    <t>1.2</t>
  </si>
  <si>
    <t>Doorvoeren RFCs 10, 11, 14, 15, 19, 20, 21, 23, 24, 26</t>
  </si>
  <si>
    <t>2.1</t>
  </si>
  <si>
    <t>Jordy van den Elshout</t>
  </si>
  <si>
    <t>Alle RFC's 2021 doorgevoerd, versie ter review aan de Werkgroep IBP</t>
  </si>
  <si>
    <t>2.2</t>
  </si>
  <si>
    <t>2.3</t>
  </si>
  <si>
    <t>Functionele uitbreiding: 1) Overzicht met maatregelen op basis van BIV en 2) Automatisch rapport voor bijlage 2 (Privacyconvenant)</t>
  </si>
  <si>
    <t>2.4</t>
  </si>
  <si>
    <t>Wensen van de werkgroep IBP doorgevoerd, zoals toevoegen classificatievragen</t>
  </si>
  <si>
    <t>3.0</t>
  </si>
  <si>
    <t>Versie ter goedkeuring</t>
  </si>
  <si>
    <t>Copyright: CC BY 4.0 (Attribution 4.0 International)</t>
  </si>
  <si>
    <t>De licentie op het certificeringsschema is CC BY 4.0 (Attribution 4.0 International, https://creativecommons.org/licenses/by/4.0/). Dit betekent in eenvoudige termen dat je vrij bent om het werk te delen en te bewerken, mits je bronvermelding toepast. Let wel op dat het certificeringsschema specifiek is ontworpen voor de educatieve keten.</t>
  </si>
  <si>
    <t>Vul hier de stamgegevens in. Op basis hiervan wordt de rapportage op het laatste tabblad ingevuld.</t>
  </si>
  <si>
    <t>Stamgegevens van het product of de dienst</t>
  </si>
  <si>
    <t>Productnaam  :</t>
  </si>
  <si>
    <t>Mijn applicatie</t>
  </si>
  <si>
    <t>Bedrijfsnaam  :</t>
  </si>
  <si>
    <t>Mijn bedrijf</t>
  </si>
  <si>
    <t>URL product  :</t>
  </si>
  <si>
    <t>www.dienst-x.nl</t>
  </si>
  <si>
    <t>Classificatie (Stap 2) wordt uitgevoerd door</t>
  </si>
  <si>
    <t>Naam  :</t>
  </si>
  <si>
    <t>Naam</t>
  </si>
  <si>
    <t>Functie  :</t>
  </si>
  <si>
    <t>Functie</t>
  </si>
  <si>
    <t>Maatregelen (Stap 4) worden getoetst door</t>
  </si>
  <si>
    <t>Naam organisatie  :</t>
  </si>
  <si>
    <t>Organisatie</t>
  </si>
  <si>
    <t>Toetsvorm  :</t>
  </si>
  <si>
    <t>* kies een toetsvorm *</t>
  </si>
  <si>
    <t>Uitgevoerd op :</t>
  </si>
  <si>
    <t>Door antwoord te geven op onderstaande vragen wordt de classificatie bepaald voor het betreffende aspect. Kies hiervoor een antwoord in de bijbehorende cel en voorzie het (indien gewenst) van een korte duidelijke motivatie. Deze motivatie maakt het mogelijk om de antwoorden op de vragen te controleren, op een later moment of door iemand anders. De uitkomst van de BIV-classificatie en de toelichting ervan is inzichtelijk in de volgende stap (3.).
Neem bij het beantwoorden van de vragen het proces (het onderwijsproces of een specifiek ondersteunend proces) dat de ict-toepassing ondersteunt voor ogen. En, bedenk welke gegevens (bijvoorbeeld leerresultaten of leermateriaal) de ict-toepassing ondersteunt. N.B. De classificatie staat standaard op Hoog en kan verlaagd worden door het beantwoorden van alle vragen.</t>
  </si>
  <si>
    <t>Niveau</t>
  </si>
  <si>
    <t>Beschikbaarheid</t>
  </si>
  <si>
    <t>Integriteit</t>
  </si>
  <si>
    <t>Vertrouwelijkheid</t>
  </si>
  <si>
    <t>Selecteer het antwoord en motiveer deze</t>
  </si>
  <si>
    <t>Vragen</t>
  </si>
  <si>
    <t>Antwoord</t>
  </si>
  <si>
    <t>Motivatie</t>
  </si>
  <si>
    <r>
      <t xml:space="preserve">Wanneer </t>
    </r>
    <r>
      <rPr>
        <b/>
        <sz val="10"/>
        <rFont val="Arial"/>
        <family val="2"/>
      </rPr>
      <t>moet</t>
    </r>
    <r>
      <rPr>
        <sz val="10"/>
        <color theme="1"/>
        <rFont val="Calibri"/>
        <family val="2"/>
        <scheme val="minor"/>
      </rPr>
      <t xml:space="preserve"> de dienst beschikbaar zijn voor de gebruikers?
- Laag = regulier (bijvoorbeeld alleen kantooruren)
- Midden = ruim (bijvoorbeeld 07:00 - 23:00 en/of ook in het weekend)
- Hoog = altijd (bijvoorbeeld 24x7)</t>
    </r>
  </si>
  <si>
    <t>* 
Kies een 
antwoord 
*</t>
  </si>
  <si>
    <t>Kan er misbruik plaatsvinden - bijvoorbeeld fraude met leerresultaten of financiële fraude - door fouten in de gegevens of ongeautoriseerde wijzigingen? 
- Laag = nee, de gegevens lenen zich niet voor misbruik
- Midden = beperkt, gegevens worden ook elders gecontroleerd
- Hoog = ja, de ict-toepassing is de enige toepassing met deze gegevens</t>
  </si>
  <si>
    <t>Welke type persoonsgegevens bevat de ict-toepassing?
- Laag = geen of  'gewone' persoonsgegevens zoals NAW
- Midden = persoonsgegevens als toetsresultaten of gegevens m.b.t. minderjarigen.
- Hoog = bijzondere persoonsgegevens, zoals gegevens over etniciteit, politieke opvatting, geloof,  gezondheid, seksueel gedrag, etc.</t>
  </si>
  <si>
    <t xml:space="preserve"> </t>
  </si>
  <si>
    <t>Wat is de langste periode dat de ict-toepassing niet beschikbaar mag zijn?
- Laag = maximaal enkele dagen
- Midden = maximaal een aantal uur
- Hoog = maximaal een aantal minuten</t>
  </si>
  <si>
    <t>Kunnen er personen negatieve gevolgen ondervinden als gevolg van het niet correct zijn van gegevens?
- Laag = niet
- Midden = eventuele fouten zijn nog te corrigeren
- Hoog = fouten veroorzaken ernstige of langdurige negatieve gevolgen</t>
  </si>
  <si>
    <t>Leidt openbaarmaking van de gegevens (bv. van examenvragen) of datalek van persoonsgegevens tot imagoverlies?
- Laag = nee
- Midden = kortstondig imagoverlies wat opgevangen kan worden door tijdige communicatie
- Hoog = langdurig imagoverlies</t>
  </si>
  <si>
    <t>Welke impact heeft uitval (de data, informatie of de ict-toepassing zijn niet beschikbaar)?
- Laag = geen
- Midden = het proces wordt belemmerd maar kan wel doorgaan
- Hoog = het proces kan in zijn geheel niet doorgaan</t>
  </si>
  <si>
    <t>Wat is het effect op het onderwijs- of ondersteunend proces als fouten of ongeautoriseerde veranderingen in de gegevens zitten?
- Laag = geen
- Midden = het proces wordt belemmerd maar kan wel doorgaan
- Hoog = het proces kan in zijn geheel niet doorgaan</t>
  </si>
  <si>
    <t>Kunnen er personen schade ondervinden als gevolg van het uitlekken van de gegevens?
- Laag = niet
- Midden = ja, maar de gevolgen zijn beperkt
- Hoog = ja, fysieke, materiële of immateriële schade. Zoals: discriminatie, (identiteits-)fraude, financiële schade en reputatieschade.</t>
  </si>
  <si>
    <t>Op hoeveel gebruikers/organisaties heeft uitval impact?
- Laag = bij uitval van de toepassing worden slechts enkele gebruikers/organisaties geraakt
- Midden = bij uitval van de toepassing worden grote groepen gebruikers/organisaties geraakt
- Hoog = bij uitval van de toepassing wordt een substantieel aandeel van de gebruikers/organisaties geraakt</t>
  </si>
  <si>
    <t>In hoeverre hebben fouten of ongeautoriseerde veranderingen in gegevens invloed op andere toepassingen?
- Laag = geen; alleen in de toepassing
- Midden = aanzienlijk; ook in andere toepassing(en), door (her)gebruik gegevens.
- Hoog = groot effect door bijvoorbeeld automatische beslissingen, veel koppelingen en veel transacties</t>
  </si>
  <si>
    <t>Past de toepassing profilering* toe?
- Laag = nee
- Midden = ja, maar het profiel wordt niet opgeslagen/kan niet opgevraagd worden
- Hoog = ja, en het profiel wordt opgeslagen/is inzichtelijk</t>
  </si>
  <si>
    <t>Zijn er contractuele of wettelijke verplichtingen voor de beschikbaarheid?
- Laag = nee of verplichtingen langer dan een dag
- Midden = er zijn verpllichtingen: maximaal een dag onbeschikbaar
- Hoog = er zijn verplichtingen: maximaal één uur onbeschikbaar</t>
  </si>
  <si>
    <t>Leiden fouten of ongeautoriseerde veranderingen tot imagoverlies?
- Laag = nee
- Midden = kortstondig imagoverlies
- Hoog = langdurig imagoverlies</t>
  </si>
  <si>
    <t>Leidt het uitlekken van de gegevens tot economische schade?
- Laag = nee
- Midden = beperkte economische schade
- Hoog = aanzienlijke economische schade</t>
  </si>
  <si>
    <t>Zijn er contractuele of wettelijke verplichtingen voor de integriteit van gegevens?
- Laag = nee
- Midden = ja, deze eisen stelselmatige controle (denk aan examenresultaten)
- Hoog = ja, deze eisen stelselmatige controle en bewijs van werking (denk aan gegevens ten behoeve van bekostiging)</t>
  </si>
  <si>
    <t>Past de toepassing profilering* toe?
- Laag = nee
- Midden = ja, maar deze leidt niet tot automatische beslissingen (alleen handmatig)
- Hoog = ja, en deze leidt tot automatische beslissingen (door de toepassing zelf)</t>
  </si>
  <si>
    <t>* Onder profilering verstaat de AVG "elke vorm van geautomatiseerde verwerking van persoonsgegevens waarbij aan de hand van persoonsgegevens bepaalde persoonlijke aspecten van een natuurlijke persoon worden geëvalueerd, met name met de bedoeling zijn beroepsprestaties, economische situatie, gezondheid, persoonlijke voorkeuren, interesses, betrouwbaarheid, gedrag, locatie of verplaatsingen te analyseren of te voorspellen" [bron: artikel 4 van de AVG]</t>
  </si>
  <si>
    <t>Hoe actueel moeten de gegevens na herstel zijn, totdat dit tot problemen leidt?
- Laag = Gegevens mogen enkele dagen oud zijn.
- Midden = Gegevens mogen niet ouder dan 24 uur zijn
- Hoog = Gegevens mogen niet ouder dan 4 uur zijn</t>
  </si>
  <si>
    <t>Neem kennis van onderstaande BIV-classificatie. Deze wordt automatisch ingevuld op basis van de antwoorden die in stap 2. zijn gegeven. De classificatie staat standaard op Hoog en kan verlaagd worden door het beantwoorden van alle vragen in stap 2. Indien de BIV reeds bepaald is, dan kan deze in onderstaande overzicht ook handmatig aangepast worden. 
Let op! Pas de BIV-classificatie niet meer aan, nadat de volgende stap is ingevuld. Dan corresponderen de maatregelen niet meer met de ingevulde status.</t>
  </si>
  <si>
    <t>BIV-Classificatie</t>
  </si>
  <si>
    <t>Intergriteit</t>
  </si>
  <si>
    <t>Toelichting</t>
  </si>
  <si>
    <t>Kernmerken</t>
  </si>
  <si>
    <t>Hieronder staan de maatregelen die van toepassing zijn op basis van de BIV-classificatie van de ict-toepassing. Selecteer per maatregel wat hier de status van is. Bij niet voldaan: geef aan hoe/wanneer dit wordt gecorrigeerd. Bij alternatieve maatregel: beschrijven deze. Hetgeen geselecteerd en beschreven wordt meegenomen in de rapportage (volgende tabblad).</t>
  </si>
  <si>
    <t>Maatregel</t>
  </si>
  <si>
    <t>Status en toelichting</t>
  </si>
  <si>
    <t>Ontwerp</t>
  </si>
  <si>
    <t>* kies een status *</t>
  </si>
  <si>
    <t>Herleidbaarheid (gebruikers)</t>
  </si>
  <si>
    <t>Levenscyclus gegevens</t>
  </si>
  <si>
    <t>[Bij niet voldaan aangeven hoe/wanneer dit wordt gecorrigeerd. Bij alternatieve maatregel deze beschrijven]</t>
  </si>
  <si>
    <t>Capaciteit beheer</t>
  </si>
  <si>
    <t>Backup</t>
  </si>
  <si>
    <t>Logische toegang</t>
  </si>
  <si>
    <t>Onderhoud</t>
  </si>
  <si>
    <t>Application controls</t>
  </si>
  <si>
    <t>Fysieke toegang</t>
  </si>
  <si>
    <t>Testen</t>
  </si>
  <si>
    <t>Onweerlegbaarheid</t>
  </si>
  <si>
    <t>Netwerk toegang</t>
  </si>
  <si>
    <t>Monitoring</t>
  </si>
  <si>
    <t>Herleidbaarheid (technisch beheer)</t>
  </si>
  <si>
    <t>Scheiding omgevingen</t>
  </si>
  <si>
    <t>Herstel</t>
  </si>
  <si>
    <t>Controle integriteit</t>
  </si>
  <si>
    <t>Transport en fysieke opslag</t>
  </si>
  <si>
    <t>Onweerlegbaarheid (Toepassing)</t>
  </si>
  <si>
    <t>Logging</t>
  </si>
  <si>
    <t>Omgaan met kwetsbaarheden</t>
  </si>
  <si>
    <t>Onderstaande rapport wordt automatisch opgemaakt op basis van de gegevens uit de voorgaande tabbladen (advies is omgewenste wijzigingen daar aan te brengen). Onderstaande tabel kan één op één overgenomen als rapportage in bijlage 2 van de model verwerkersovereenkomst van Convenant digitale onderwijsmiddelen en privacy. Zie www.privacyconvenant.nl voor meer informatie.</t>
  </si>
  <si>
    <t>Toetsvorm</t>
  </si>
  <si>
    <t>Uitvoerder toets</t>
  </si>
  <si>
    <t>Inlogpagina</t>
  </si>
  <si>
    <t>BIV-classificatie</t>
  </si>
  <si>
    <t>Categorie</t>
  </si>
  <si>
    <t>Maatregelen</t>
  </si>
  <si>
    <t>Compliance</t>
  </si>
  <si>
    <t>Uitleg</t>
  </si>
  <si>
    <t>[Voldaan/niet voldaan/ alternatieve maatregel]</t>
  </si>
  <si>
    <t>Onweerlegbaarheid (toepassing)</t>
  </si>
  <si>
    <t>Dit is het einde. Ter naslag zijn ook alle maatregelen per informatiebeveiligingsaspect beschikbaar. Zie hiervoor de blauw opvolgende tabbladen. Deze tabbladen worden gebruikt voor het presenteren de maatregelen in stap 4.</t>
  </si>
  <si>
    <t>Omschrijving</t>
  </si>
  <si>
    <t>Kenmerken</t>
  </si>
  <si>
    <t>Laag</t>
  </si>
  <si>
    <t>Beschikbaarheid is minder belangrijk.
Algeheel verlies of niet beschikbaar zijn van deze informatie gedurende meer dan een dag brengt geen merkbare (meetbare) schade toe aan de belangen van de instelling, haar medewerkers of haar studenten of klanten.</t>
  </si>
  <si>
    <t>Herstel van de dienst mag langer dan 24 uur bedragen.</t>
  </si>
  <si>
    <t>Tijdens het ontwerp is gekeken naar de afhankelijkheden van aanpalende systemen (zowel intern als extern, zoals van leveranciers of ketenpartners) en impact van eventuele uitval.
Infrastructuur mag bestaan uit:
- enkelvoudige applicatieonderdelen
- enkelvoudige verbindingen
- enkelvoudige aansluiting voeding</t>
  </si>
  <si>
    <t xml:space="preserve">De hoeveelheid gebruikersverkeer is tijdens het ontwerp van de toepassing bepaald.
Naar aanleiding van deze analyse zijn de onderdelen van de toepassing (en de onderliggende infrastructuur) ingericht om overbelasting te voorkomen. </t>
  </si>
  <si>
    <t>Security patches, updates (firmware en software) en vernieuwing van certificaten worden ad hoc uitgevoerd.
Urgente security patches worden zo spoedig mogelijk doorgevoerd.
Software van derden (zoals operating system of libraries) moet actief onderhouden zijn; mag niet End-of-Support zijn.</t>
  </si>
  <si>
    <t>Onbeschikbaarheid wordt ad-hoc behandeld bv. op basis van een melding van een gebruiker. Beschikbaarheidsincidenten worden geregistreerd.</t>
  </si>
  <si>
    <t>Terwijl de toepassing wordt gebruikt, wordt de beschikbaarheid van de toepassing en aanpalende toepassingen gemonitord.</t>
  </si>
  <si>
    <t>Er is een 'Cold Standby' aanwezig, dat wil zeggen: nieuwe fysieke of virtuele infrastructuur is beschikbaar maar nog niet ingericht. 
Manueel herstel van de toepassing en gegevens.
Recovery test: 1x per 2 jaar.
De dienst is in enkele dagen te herstellen.</t>
  </si>
  <si>
    <t>Midden</t>
  </si>
  <si>
    <t>Beschikbaarheid is belangrijk.
Algeheel verlies of niet beschikbaar zijn van deze applicatie gedurende een dag brengt merkbare schade toe aan de belangen van de instelling, haar medewerkers of haar studenten of klanten.</t>
  </si>
  <si>
    <t xml:space="preserve">Herstel van de dienst mag niet langer dan 24 uur bedragen.
</t>
  </si>
  <si>
    <t>Tijdens het ontwerp is gekeken naar de afhankelijkheden van aanpalende systemen (zowel intern als extern, zoals van leveranciers of ketenpartners) en impact van eventuele uitval.
Naar aanleiding van deze analyse zijn de onderdelen van de toepassing ingericht om kennisgeving van uitval te geven.
Infrastructuur bestaat uit:
- active-passive applicatieonderdelen
- (passieve) backup netwerkverbinding
- redundante aansluiting voeding</t>
  </si>
  <si>
    <t>De hoeveelheid gebruikersverkeer is tijdens het ontwerp van de toepassing bepaald en wordt proactief bijgesteld op basis van een  trendanalyse of verwachte aantallen.
Naar aanleiding van deze analyse zijn de onderdelen van de toepassing (en de onderliggende infrastructuur) ingericht om overbelasting te voorkomen. 
Het gebruikersverkeer en het effect daarvan wordt gemonitord, zoals het disk, geheugen- en of processorgebruik. Op basis van een voorafgestelde norm vindt actieve signalering plaats, zodat extra resources toegewezen kunnen worden.</t>
  </si>
  <si>
    <t>Security patches, updates (firmware en software) en vernieuwing van certificaten worden met vaste regelmaat in de toepassing uitgevoerd, bijvoorbeeld middels een maandelijks of geautomatiseerd proces.
Urgente security patches worden direct beoordeeld en zo snel als redelijkerwijs doorgevoerd.
Software van derden (zoals operating system of libraries) moet actief onderhouden zijn; mag niet End-of-Support zijn.</t>
  </si>
  <si>
    <t>Na elke release wordt  de beschikbaarheid en afname van performance direct getest door middel van een regressietest.
Bij wijzigingen in het ontwerp of verwachte verandering in het gebruikersverkeer wordt er proactief een loadtest uitgevoerd met de verwachte load aan gebruikers/activiteiten. Deze test wordt uitgevoerd voordat de release wordt uitgerold en wordt niet - tijdens gebruikersuren - op productie uitgevoerd.</t>
  </si>
  <si>
    <t>Terwijl de toepassing wordt gebruikt, wordt de beschikbaarheid van de toepassing en aanpalende toepassingen gemonitord.
Naar aanleiding van deze monitoring wordt bij uitval een gestructureerd proces gestart voor notificatie en herstel van de keten.</t>
  </si>
  <si>
    <t>Er is een 'Warm Standby' aanwezig, dat wil zeggen: nieuwe fysieke of virtuele infrastructuur kan gelijk in gebruik genomen worden maar vergt nog wel enkele handelingen zoals het overzetten van gegevens. 
Herstel door opnieuw opstarten/inspoelen van de toepassing (verlies van enkele sessies en transacties toegestaan).
Recovery test: 1x per jaar.
Herstel van de dienst mag niet langer dan 24 uur bedragen.</t>
  </si>
  <si>
    <t>Hoog</t>
  </si>
  <si>
    <t>Beschikbaarheid is noodzakelijk.
Algeheel verlies of niet beschikbaar zijn van deze informatie gedurende een werkdag brengt merkbare schade toe aan de belangen van de instelling, haar medewerkers of haar studenten of klanten.</t>
  </si>
  <si>
    <t>Herstel van de dienst mag niet langer dan 8 uur bedragen.</t>
  </si>
  <si>
    <t>Tijdens het ontwerp is gekeken naar de afhankelijkheden van aanpalende systemen (zowel intern als extern, zoals van leveranciers of ketenpartners) en impact van eventuele uitval.
Naar aanleiding van deze analyse zijn de onderdelen van de toepassing ingericht om kennisgeving van uitval te geven.
Er wordt regelmatig opnieuw geanalyseerd wat de afhankelijkheden met andere toepassingen zijn. Bijvoorbeeld bij grote wijzigingen, aanpassingen of verandering in gebruikersverkeer.
Infrastructuur bestaat uit:
- active-active applicatieonderdelen
- actieve backup netwerkverbinding
- UPS/NoBreak</t>
  </si>
  <si>
    <t>De hoeveelheid gebruikersverkeer is tijdens het ontwerp van de toepassing bepaald en wordt proactief bijgesteld op basis van een  trendanalyse of verwachte aantallen.
Naar aanleiding van deze analyse zijn de onderdelen van de toepassing (en de onderliggende infrastructuur) ingericht om overbelasting te voorkomen. 
Het gebruikersverkeer en het effect daarvan wordt gemonitord,  zoals het disk-, geheugen- en of processorgebruik. Op basis van een voorafgestelde norm vindt actieve signalering plaats, zodat extra resources toegewezen kunnen worden.
Overbelasting (ook door mogelijke DDoS) wordt gereguleerd door middel van firewall, load balancers, traffic shaper of een soortgelijk oplossingen. Resources worden automatisch toegewezen.</t>
  </si>
  <si>
    <t>Security patches, updates (firmware en software) en vernieuwing van certificaten worden met vaste regelmaat in de toepassing uitgevoerd, bijvoorbeeld middels een maandelijks of geautomatiseerd proces.
Urgente security patches worden direct beoordeeld en zo snel als redelijkerwijs doorgevoerd.
Er wordt – waar mogelijk – geautomatiseerd gecontroleerd op security-gerelateerde patches en updates.
Software van derden (zoals operating system of libraries) moet actief onderhouden zijn; mag niet End-of-Support zijn.</t>
  </si>
  <si>
    <t>Na elke release wordt de beschikbaarheid en afname van performance direct getest door middel van een regressietest. 
Bij wijzigingen in het ontwerp of verwachte verandering in het gebruikersverkeer wordt er proactief een loadtest uitgevoerd met de verwachte load aan gebruikers/activiteiten. Deze test wordt uitgevoerd voordat de release wordt uitgerold en wordt niet - tijdens gebruikersuren - op productie uitgevoerd.</t>
  </si>
  <si>
    <t>Terwijl de toepassing wordt gebruikt, wordt de beschikbaarheid van de toepassing en aanpalende toepassingen gemonitord.
Naar aanleiding van deze monitoring wordt bij uitval een gestructureerd proces gestart voor notificatie en herstel van de keten.
De cijfers van de recente en huidige beschikbaarheid van de toepassing zijn opvraagbaar voor belanghebbenden.</t>
  </si>
  <si>
    <t>Er is een 'Hot Standby' aanwezig, dat wil zeggen: de toepassing draait reeds op fysieke of virtuele reserve-infrastructuur waar direct naar overgeschakeld kan worden. 
Automatische online failover (verlies van sessies en transacties wordt voorkomen).
Recovery test: 2x per jaar.
Herstel van de dienst mag niet langer dan 8 uur bedragen.</t>
  </si>
  <si>
    <t>Integriteit van de gegevens</t>
  </si>
  <si>
    <t>Integriteit van de toepassing</t>
  </si>
  <si>
    <t>Integriteit is minder belangrijk.
Blijvende juistheid van informatie is gewenst, maar hoeft niet gegarandeerd te zijn. 
Indien informatie niet volledig, correct of actueel is, leidt dit tot beperkte schade.</t>
  </si>
  <si>
    <t>Bedrijfsproces tolereert enkele fouten
Gegevens zijn volledig. 
Maximaal toegestaan dataverlies na herstel: enkele dagen.</t>
  </si>
  <si>
    <t>Herleidbaar welke gegevens gewijzigd zijn:
- Het is mogelijk om wijzigingen terug te draaien
- Naamloze gebruikersaccounts met uitgebreide rechten zijn toegestaan
- Gebruikers mogen beheerdersrechten hebben</t>
  </si>
  <si>
    <t>Backup is verplicht, minimaal wekelijks, bijvoorbeeld door een script.
Integriteit van de back-up wordt ad-hoc, maar minimaal 1 keer jaar, gecontroleerd.</t>
  </si>
  <si>
    <t>Controle op invoer/uitvoer en andere methoden van wijzigen van gegevens:
- De toepassing controleert invoer (handmatig of via geautomatiseerde koppeling) door bijvoorbeeld syntax-controle en controle op verplichte velden. In geval van een uploadfunctie, wordt deze beperkt en bestanden worden gecontroleerd.
- Uitvoer naar andere systemen wordt opgeschoond tot (veilige) waardes, bv. op basis van syntax-controle. 
- Foutmeldingen voor gebruikers zijn beperkt; niet meer tonen dan nodig.</t>
  </si>
  <si>
    <t>Gelogd wordt: inlogactiviteit gebruikers. Deze logging wordt alleen gebruikt voor controle of ondersteuning (doelbinding) en minimaal 13 maanden bewaard, tenzij expliciet anders is afgesproken. 
Voor de kwaliteit van logging worden best practices overwogen (bijvoorbeeld OWASP Logging cheat sheet)
Logging wordt ad hoc gecontroleerd (bijvoorbeeld bij incidenten)</t>
  </si>
  <si>
    <t>Herleidbaar welke onderdelen/configuraties van de toepassing gewijzigd zijn:
- Het is mogelijk om wijzigingen terug te draaien
- Systeemaccounts met uitgebreide rechten zijn toegestaan
- Toegang met root-accounts wordt ontmoedigd</t>
  </si>
  <si>
    <t>Ad hoc controle integriteit toepassing:
- De status van doorgevoerde patches en updates van firmware en software worden ad-hoc gecontroleerd
- Integriteit van de configuratie en software wordt handmatig gecontroleerd
Maatregelen tegen malware zijn toegepast
Secure software development/secure coding guidelines worden toegepast</t>
  </si>
  <si>
    <t>Gelogd wordt: inlogactiviteit technisch beheer
Voor de kwaliteit van logging worden best practices overwogen (bijvoorbeeld OWASP Logging cheat sheet)
De tijd van de applicatie is correct en consistent: wordt gesynchroniseerd met éénzelfde referentietijdbron als aanpalende systemen (binnen een netwerk of organisatie). Deze referentietijdbron is gesynchroniseerd met een publieke tijdsbron.</t>
  </si>
  <si>
    <t>Integriteit is belangrijk.
Blijvende juistheid van informatie is belangrijk, maar sommige toleranties zijn toelaatbaar. Het is niet noodzakelijk dat correctheid onbetwistbaar aangetoond kan worden.
Indien informatie niet volledig, correct of actueel is, leidt dit tot substantiële schade.</t>
  </si>
  <si>
    <t>Bedrijfsproces tolereert een zeer beperkt aantal fouten.
Gegevens zijn volledig, juist en actueel; 
Maximaal toegestaan dataverlies na herstel: 24 uur.</t>
  </si>
  <si>
    <t>Herleidbaar wanneer, welke gegevens gewijzigd zijn:
- Gebruikers hebben standaard (by default) niet meer rechten dan nodig: least privilege
- Het is mogelijk om wijzigingen terug te draaien
- Naamloze gebruikersaccounts met uitgebreide rechten zijn toegestaan maar (indirect) herleidbaar naar personen
- Herleidbaar wanneer de gegevens gewijzigd zijn
- Gebruikers mogen beheerdersrechten hebben
- Wijziging van gegevens is inzichtelijk, zodat een analyse hierop mogelijk is.</t>
  </si>
  <si>
    <t>Backup is verplicht, minimaal 1 keer per dag, bijvoorbeeld door snapshots.
Integriteit van de back-up wordt periodiek (min. 1x per kwartaal) gecontroleerd.
Backup wordt beschermd door functiescheiding en fysieke scheiding: opslag op een andere locatie.</t>
  </si>
  <si>
    <t>Controle op invoer/uitvoer en andere methoden van wijzigen van gegevens:
- De toepassing controleert invoer (handmatig of via geautomatiseerde koppeling) door bijvoorbeeld syntax-controle en controle op verplichte velden. In geval van een uploadfunctie, wordt deze beperkt en bestanden worden gecontroleerd.
- Uitvoer naar andere systemen wordt opgeschoond tot (veilige) waardes, bv. op basis van syntax-controle. 
- Foutmeldingen voor gebruikers zijn beperkt; niet meer tonen dan nodig.
- Wijzigingen ‘onder water’ (zonder gebruik van de gebruikersinterface) worden als beveiligingsincident opgemerkt en afgehandeld</t>
  </si>
  <si>
    <t>Gelogd wordt: inlogactiviteit gebruikers en wijziging van (persoons)gegevens. Deze logging wordt alleen gebruikt voor controle of ondersteuning (doelbinding) en minimaal 13 maanden bewaard, tenzij expliciet anders is afgesproken. 
Voor de kwaliteit van logging worden best practices gehanteerd (bijvoorbeeld OWASP Logging cheat sheet)
Logging wordt periodiek gecontroleerd op afwijkende patronen (frequentie, oorsprong, et cetera)</t>
  </si>
  <si>
    <t>Herleidbaar wanneer, welke onderdelen/configuraties van de toepassing gewijzigd zijn:
- Het is mogelijk om wijzigingen terug te draaien
- Naamloze systeemaccounts met uitgebreide rechten zijn toegestaan en (indirect) herleidbaar naar personen
- Herleidbaar wanneer de toepassing gewijzigd is
- Toegang tot de onderliggende systemen van de toepassing is rolgebaseerd toegewezen
- Toegang met root-accounts is gereguleerd, bijvoorbeeld met expliciete notificatie en logging</t>
  </si>
  <si>
    <t>Periodieke controle integriteit toepassing:
- De status van doorgevoerde patches en updates van firmware en software worden periodiek gecontroleerd
- Integriteit van de configuratie en software wordt structureel gecontroleerd door een regelmatig uitgevoerd proces
Maatregelen tegen malware zijn toegepast
Secure software development/secure coding guidelines worden toegepast</t>
  </si>
  <si>
    <t>Gelogd wordt: inlogactiviteit technisch beheer, aanpassingen configuratie en toepassing
Voor de kwaliteit van logging worden best practices gehanteerd (bijvoorbeeld OWASP Logging cheat sheet)
De tijd van de applicatie is correct en consistent: wordt gesynchroniseerd met éénzelfde referentietijdbron als aanpalende systemen (binnen een netwerk of organisatie). Deze referentietijdbron is gesynchroniseerd met een publieke tijdsbron.
Logging wordt periodiek (bijvoorbeeld maandelijks) gecontroleerd op afwijkende patronen (frequentie, oorsprong, et cetera)</t>
  </si>
  <si>
    <t>Integriteit is noodzakelijk.
Blijvende juistheid van informatie is noodzakelijk; er zijn geen toleranties toelaatbaar. Het is noodzakelijk dat correctheid onbetwistbaar aangetoond kan worden.
Indien informatie niet volledig, correct of actueel is, leidt dit tot ernstige schade.</t>
  </si>
  <si>
    <t>Bedrijfsproces eist foutloze informatie
Gegevens zijn volledig, onbetwistbaar en altijd actueel; 
Maximaal toegestaan dataverlies na herstel: 4 uur.</t>
  </si>
  <si>
    <t>Herleidbaar wie, wanneer, welke gegevens gewijzigd heeft:
- Gebruikers hebben standaard (by default) niet meer rechten dan nodig: least privilege
- Het is mogelijk om wijzigingen terug te draaien
- Naamloze gebruikersaccounts zijn niet toegestaan 
- Herleidbaar wie wanneer de gegevens gewijzigd heeft
- Gebruikers hebben geen beheerdersrechten (bijvoorbeeld door aparte accounts)
- Wijziging van gegevens is inzichtelijk, waarop tevens signalering ingesteld kan worden voor bv. ongebruikelijke transacties.</t>
  </si>
  <si>
    <t>Backup is verplicht, minimaal 6 keer per dag, bijvoorbeeld door snapshots.
Integriteit van de back-up wordt automatisch bij iedere back-up gecontroleerd.
Back-up wordt beschermd door middel van 3-2-1 principe: minimaal drie backup's, op twee verschillende mediatypes waarvan één (kopie) offsite, die offline (niet gekoppeld aan het netwerk) of technisch onaanpasbaar is.</t>
  </si>
  <si>
    <t>Gelogd wordt: inlogactiviteit gebruikers en wijziging van (persoons)gegevens. Deze logging wordt alleen gebruikt voor controle of ondersteuning (doelbinding) en minimaal 13 maanden bewaard, tenzij expliciet anders is afgesproken. 
Voor de kwaliteit van logging worden best practices gehanteerd (bijvoorbeeld OWASP Logging cheat sheet)
Logging wordt geautomatiseerd gecontroleerd op afwijkende patronen (frequentie, oorsprong, et cetera)
Logging is alleen toegankelijk voor relevante medewerkers en wordt beschermd tegen ongeautoriseerde wijzigingen.</t>
  </si>
  <si>
    <t>Herleidbaar wie, wanneer, welke onderdelen/configuraties van de toepassing gewijzigd heeft:
- Het is mogelijk om wijzigingen terug te draaien
- Naamloze systeemaccounts met uitgebreide rechten zijn niet toegestaan
- Herleidbaar wie wanneer de toepassing gewijzigd heeft
- Toegang tot de onderliggende systemen van de toepassing is rolgebaseerd toegewezen.
- Rollen geven invulling aan principes 'seggregation of duties' en 'least privilege'
- Toegang met root-accounts is streng gereguleerd, bijvoorbeeld door expliciete goedkeuring</t>
  </si>
  <si>
    <t>Geautomatiseerde controle integriteit toepassing:
- De status en werking van patches en updates van firmware en software worden direct gecontroleerd. Bij fouten, vindt actieve signalering van plaats.
- Integriteit van de configuratie en software wordt geautomatiseerd gecontroleerd (bijvoorbeeld door hash controles)
Maatregelen tegen malware zijn toegepast
Secure software development/secure coding guidelines worden toegepast</t>
  </si>
  <si>
    <t>Gelogd wordt: inlogactiviteit technisch beheer, aanpassingen configuratie en toepassing en overige handelingen van technisch beheer
Voor de kwaliteit van logging worden best practices gehanteerd (bijvoorbeeld OWASP Logging cheat sheet)
De tijd van de applicatie is correct en consistent: wordt gesynchroniseerd met éénzelfde referentietijdbron als aanpalende systemen (binnen een netwerk of organisatie). Deze referentietijdbron is gesynchroniseerd met een publieke tijdsbron.
Logging wordt geautomatiseerd gecontroleerd op afwijkende patronen (frequentie, oorsprong, et cetera)
Logging wordt beschermd tegen ongeautoriseerde wijzigingen</t>
  </si>
  <si>
    <t>Informatie is voor intern gebruik. 
Openbaar worden van gegevens leidt tot weinig of geen schade voor een instelling of betrokkene.</t>
  </si>
  <si>
    <t>Informatie is openbaar of voor intern gebruik. 
Openbaar worden van gegevens leidt tot weinig of geen schade voor een instelling of betrokkene.</t>
  </si>
  <si>
    <t>Er wordt invulling gegeven aan wettelijke bewaartermijnen voor persoonsgegevens, logging, leerlingdossiers, et cetera.
De applicatie moet het mogelijk maken dat persoonsgegevens verwijderd kunnen worden, bijvoorbeeld op verzoek van de betrokkene of wanneer de bewaartermijn verstreken is.
Op media/apparatuur die niet meer worden gebruikt of voor andere doeleinden wordt hergebruikt wordt data gewist.</t>
  </si>
  <si>
    <t>De toepassing ondersteunt minimaal de volgende maatregelen:
- Toegang middels gebruikersnaam en wachtwoord
- Wachtwoordeisen die voldoen aan best practices zoals de richtlijnen van NIST*
'Er is een geïmplementeerd beleid voor logische toegang (zoals voor supportmedewerkers, beheerders, ontwikkelaars etc.). Daarin zit minimaal een periodieke controle actieve accounts versus actieve medewerkers. En, zijn bovenstaande maatregelen van toepassing.</t>
  </si>
  <si>
    <t>Fysieke toegang tot de apparatuur waar de toepassingen en de data verwerkt wordt, is beschermd met minimaal:
- Eén factor authenticatie
Bezoekers enkel onder begeleiding.</t>
  </si>
  <si>
    <t>Er is een geïmplementeerd beleid voor netwerktoegang.
Daarin zitten minimaal de volgende maatregelen:
- Gescheiden netwerken, minimaal op type, bijvoorbeeld WAN/LAN/wifi
- Toegang vanuit andere zones is beschermd met aanvullende maatregelen zoals een firewall die poorten dichtzet
- Extern benaderbaar door medewerkers en beheerders alleen via beveiligde verbinding met authenticatie en encryptie</t>
  </si>
  <si>
    <t xml:space="preserve">Ontwikkel, test, acceptatie en productieomgevingen (OTAP) zijn gescheiden.
Productiedata (persoonsgegevens, gebruikersnamen, wachtwoorden, et cetera) worden uitsluitend geanonimiseerd gebruikt in ontwikkel- en testomgevingen en waar mogelijk ook in de acceptatieomgevingen.
</t>
  </si>
  <si>
    <t>Encryptie van transport:
- Niet voor intern verkeer
- Wel voor extern verkeer,  conform de meest recente versie van Uniforme Beveiligingsvoorschriften (UBV) TLS van Edustandaard. Bijvoorbeeld voor koppelingen, mobiele datadragers, cloud, en backups.
Voor het gebruik van encryptie wordt gebruik gemaakt van richtlijnen/best practices/standaarden. Bijvoorbeeld van NCSC, ENISA, NIST.</t>
  </si>
  <si>
    <t>Toegang tot de applicatie (zowel gelukt als mislukt) wordt gelogd.
Logging is enkel toegankelijk voor bevoegde personen.</t>
  </si>
  <si>
    <t>Een risico/dreigingsanalyse zijn uitgevoerd op de toepassing, ter illustratie:
- Privacy by design wordt toegepast
- OWASP Top 10</t>
  </si>
  <si>
    <t>Informatie is vertrouwelijk.
De organisatie, instelling of betrokkene kan substantiële schade lijden indien informatie toegankelijk is voor ongeautoriseerde personen. Informatie mag alleen toegankelijk zijn voor personen die hier vanuit hun functie toegang toe moeten hebben (need-to-know basis). Hieronder vallen onder andere persoonsgegevens.</t>
  </si>
  <si>
    <t>Alleen toegankelijk voor direct betrokkenen binnen de organisatie op basis van functie of rol.</t>
  </si>
  <si>
    <t>Er wordt invulling gegeven aan wettelijke bewaartermijnen voor persoonsgegevens, logging, leerlingdossiers, et cetera.
De applicatie moet het mogelijk maken dat persoonsgegevens verwijderd moeten kunnen worden, bijvoorbeeld op verzoek van de betrokkene of wanneer de bewaartermijn verstreken is.
Op media/apparatuur die niet meer worden gebruikt of voor andere doeleinden worden hergebruikt wordt data gewist én overschreven.</t>
  </si>
  <si>
    <t>De toepassing ondersteunt minimaal de volgende maatregelen:
- Twee-factor authenticatie (gebruikersnaam en wachtwoord aangevuld met bijvoorbeeld een code op een mobiele telefoon, token of machine certificaat), minimaal voor alle beheerders van de toepassing
- Accounts zijn persoonlijk identificeerbaar 
- Wachtwoordeisen die voldoen aan best practices zoals de richtlijnen van NIST*
Er is een geïmplementeerd beleid voor logische toegang (zoals voor supportmedewerkers, beheerders, ontwikkelaars etc.). Daarin zit minimaal een periodieke controle actieve accounts versus actieve medewerkers. En zijn bovenstaande maatregelen van toepassing.</t>
  </si>
  <si>
    <t>Fysieke toegang tot de apparatuur waar de toepassingen en de data verwerkt wordt, is beschermd met minimaal:_x000D_
- Eén factor authenticatie_x000D_
- Logging en monitoring van toegang, bijvoorbeeld cameratoezicht voor de herleidbaarheid._x000D_
_x000D_
Bezoekers enkel onder begeleiding.</t>
  </si>
  <si>
    <t>Er is een geïmplementeerd beleid voor netwerktoegang.
Daarin zitten minimaal de volgende maatregelen:
- Netwerksegmentatie, bijvoorbeeld door middel van VLANs
- Toegang vanuit andere zones is beschermd met aanvullende maatregelen zoals een firewall die poorten dichtzet en geoblocking toepast
- Extern benaderbaar door medewerkers en beheerders alleen via beveiligde verbinding met authenticatie en encryptie</t>
  </si>
  <si>
    <t>Ontwikkel, test, acceptatie en productieomgevingen (OTAP) zijn gescheiden.
Productiedata (persoonsgegevens, gebruikersnamen, wachtwoorden, et cetera) worden uitsluitend geanonimiseerd gebruikt in ontwikkel- en testomgevingen en waar mogelijk ook in de acceptatieomgevingen.
Toegang tot OTAP wordt beheerd en periodiek gecontroleerd en geeft invulling aan de principes ‘need to know’ en ‘least privilege’. Bijvoorbeeld: ontwikkelaars hebben niet standaard toegang tot productieomgevingen. Daarnaast hebben gebruikers standaard geen toegang tot OTA.</t>
  </si>
  <si>
    <t>Encryptie van transport (zowel voor intern als extern verkeer) is conform de meest recente versie van Uniforme Beveiligingsvoorschriften (UBV) TLS van Edustandaard.
Encryptie van opslag, moet minimaal op (virtuele)disk-levelniveau. Hiervoor wordt gebruik gemaakt van richtlijnen/best practices/standaarden, zoals van NCSC, ENISA, NIST.</t>
  </si>
  <si>
    <t>Toegang tot de applicatie (zowel gelukt als mislukt) en lezen van (persoons)gegevens wordt gelogd.
Logging is enkel toegankelijk voor bevoegde personen en toegang ertoe wordt apart gelogd.</t>
  </si>
  <si>
    <t>Een risico/dreigingsanalyse zijn uitgevoerd op de toepassing, ter illustratie:
- Privacy by design wordt toegepast
- Threat modelling
- OWASP Top 10
De toepassing wordt getoetst tegen richtlijnen zoals de Uniforme Beveiligingsvoorschriften (UBV) van edustandaard en de NCSC richtlijnen voor webapplicaties. 
Bekende kwetsbaarheden worden adequate opgevolgd (zoals met NCSC beveiligingsadviezen). Indien patches niet aanwezig zijn, worden er alternatieve maatregelen genomen.</t>
  </si>
  <si>
    <t>Informatie is geheim. 
De organisatie, instelling of betrokkene kan ernstige schade lijden indien informatie toegankelijk is voor ongeautoriseerde personen. Informatie mag uitsluitend toegankelijk zijn voor een zeer geselecteerde groep personen. Hieronder vallen onder andere bijzondere persoonsgegevens.</t>
  </si>
  <si>
    <t>Toegang is beperkt tot expliciet aangewezen personen binnen de organisatie. Beheerders hebben, waar mogelijk, geen toegang tot de gegevens. Beheerders maken alleen gebruik van persoonlijk herleidbare accounts.</t>
  </si>
  <si>
    <t>Er wordt invulling gegeven aan wettelijke bewaartermijnen voor persoonsgegevens, logging, leerlingdossiers, et cetera.
De applicatie moet het mogelijk maken dat  persoonsgegevens verwijderd kunnen worden, bijvoorbeeld op verzoek van de betrokkene. Verwijdering op basis van verstrijken bewaartermijn moet automatisch kunnen. 
Op media/apparatuur die niet meer worden gebruikt of voor andere doeleinden worden hergebruikt wordt data onherstelbaar vernietigd (bijvoorbeeld degaussing, sanitization, purging, zeroization of vernietiging van de (verwijderbare) media).
Output van informatie (zoals een printafdruk) met classificatie vertrouwelijk of geheim dient voorzien te zijn van een label.</t>
  </si>
  <si>
    <t>De toepassing ondersteunt minimaal de volgende maatregelen:
- Twee-factor authenticatie (gebruikersnaam en wachtwoord aangevuld met bijvoorbeeld een code op een mobiele telefoon, token of machine certificaat) voor alle gebruikers van de toepassing
- Accounts zijn persoonlijk identificeerbaar 
- Wachtwoordeisen die voldoen aan best practices zoals de richtlijnen van NIST*
Er is een geïmplementeerd beleid voor logische toegang (zoals voor supportmedewerkers, beheerders, ontwikkelaars etc.). Daarin zit minimaal een periodieke controle actieve accounts versus actieve medewerkers. En zijn bovenstaande maatregelen van toepassing.</t>
  </si>
  <si>
    <t>Fysieke toegang tot de apparatuur waar de toepassingen en de data verwerkt wordt, is beschermd met minimaal:
- Twee factor authenticatie
- Logging en monitoring van toegang, bijvoorbeeld cameratoezicht voor de herleidbaarheid.
Bezoekers enkel onder begeleiding.</t>
  </si>
  <si>
    <t>Er is een geïmplementeerd beleid voor netwerktoegang.
Daarin zitten minimaal de volgende maatregelen:
- Netwerksegmentatie, bijvoorbeeld door middel van VLANs
- Toegang vanuit andere zones is beschermd met aanvullende maatregelen zoals een firewall die poorten dichtzet en whitelisting van IP-adressen
- Extern benaderbaar door medewerkers en beheerders alleen via beveiligde verbinding met authenticatie en encryptie</t>
  </si>
  <si>
    <t>Encryptie van transport (zowel voor intern als extern verkeer) is conform de Uniforme Beveiligingsvoorschriften (UBV) TLS van Edustandaard.
Encryptie van opslag, moet minimaal op twee niveaus, zoals op (virtuele)disk en bestands- of recordniveau. Hiervoor wordt gebruik gemaakt van richtlijnen/best practices/standaarden, zoals van NCSC, ENISA, NIST.</t>
  </si>
  <si>
    <t>Toegang tot de applicatie (zowel gelukt als mislukt) en lezen van (persoons)gegevens wordt gelogd.
Logging is enkel toegankelijk voor bevoegde personen (op basis van autorisatie) en toegang ertoe wordt apart gelogd.
Beide logging wordt regelmatig gecontroleerd op uitzonderingen op toegang en uitzonderlijke patronen in gebruik. Bijvoorbeeld door automatische loganalysetooling.</t>
  </si>
  <si>
    <t>Een risico/dreigingsanalyse zijn uitgevoerd op de toepassing, ter illustratie:
- Privacy by design en security by design wordt toegepast
- Threat modelling
- OWASP Top 10
De toepassing wordt getoetst tegen richtlijnen zoals de Uniforme Beveiligingsvoorschriften (UBV) van edustandaard en de NCSC richtlijnen voor webapplicaties.
De toepassing wordt periodiek getoetst op passende bescherming van vertrouwelijkheid (minimaal jaarlijks en bij grote wijzigingen), bijvoorbeeld:
- Security testen
- Vulnerability testen
- Pentesten, onafhankelijk door een externe partij
Bekende kwetsbaarheden worden adequate opgevolgd (zoals met NCSC beveiligingsadviezen). Indien patches niet aanwezig zijn, worden er alternatieve maatregelen genomen.
Inbraakdetectie- en preventiesystemen (IDS/IPS) zijn aanwezig, om aanvallen te detecteren en waar mogelijk automatisch te blokkeren.</t>
  </si>
  <si>
    <t>* Voorbeeld voor regels voor wachtwoorden: zoek op ‘NIST Digital Identity Guidelines’, ga naar de site van de NIST, open het document ‘authentication and lifecycle management’, en lees het hoofdstuk ‘authenticator and verifier requirements’.</t>
  </si>
  <si>
    <t>BIV</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</si>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</sst>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6"/>
      <color theme="1"/>
      <name val="Calibri"/>
      <family val="2"/>
      <scheme val="minor"/>
    </font>
    <font>
      <sz val="16"/>
      <color theme="1"/>
      <name val="Calibri"/>
      <family val="2"/>
    </font>
    <font>
      <sz val="12"/>
      <color theme="1"/>
      <name val="Arial"/>
      <family val="2"/>
    </font>
    <font>
      <b/>
      <sz val="12"/>
      <color rgb="FF000000"/>
      <name val="Arial"/>
      <family val="2"/>
    </font>
    <font>
      <sz val="10"/>
      <color rgb="FF000000"/>
      <name val="Arial"/>
      <family val="2"/>
    </font>
    <font>
      <sz val="10"/>
      <color theme="1"/>
      <name val="Arial"/>
      <family val="2"/>
    </font>
    <font>
      <b/>
      <sz val="12"/>
      <color theme="1"/>
      <name val="Arial"/>
      <family val="2"/>
    </font>
    <font>
      <b/>
      <sz val="12"/>
      <name val="Arial"/>
      <family val="2"/>
    </font>
    <font>
      <b/>
      <sz val="12"/>
      <color theme="0"/>
      <name val="Arial"/>
      <family val="2"/>
    </font>
    <font>
      <b/>
      <i/>
      <sz val="12"/>
      <color theme="1"/>
      <name val="Arial"/>
      <family val="2"/>
    </font>
    <font>
      <b/>
      <i/>
      <sz val="12"/>
      <name val="Arial"/>
      <family val="2"/>
    </font>
    <font>
      <sz val="12"/>
      <name val="Arial"/>
      <family val="2"/>
    </font>
    <font>
      <sz val="10"/>
      <name val="Arial"/>
      <family val="2"/>
    </font>
    <font>
      <sz val="10"/>
      <color rgb="FF595959"/>
      <name val="Calibri"/>
      <family val="2"/>
    </font>
    <font>
      <b/>
      <sz val="9"/>
      <name val="Arial"/>
      <family val="2"/>
    </font>
    <font>
      <sz val="9"/>
      <name val="Arial"/>
      <family val="2"/>
    </font>
    <font>
      <b/>
      <sz val="9"/>
      <color rgb="FF000000"/>
      <name val="Arial"/>
      <family val="2"/>
    </font>
    <font>
      <b/>
      <sz val="16"/>
      <name val="Arial"/>
      <family val="2"/>
    </font>
    <font>
      <i/>
      <sz val="10"/>
      <color theme="1"/>
      <name val="Arial"/>
      <family val="2"/>
    </font>
    <font>
      <sz val="10"/>
      <color theme="1"/>
      <name val="Calibri"/>
      <family val="2"/>
      <scheme val="minor"/>
    </font>
    <font>
      <i/>
      <sz val="10"/>
      <color rgb="FF000000"/>
      <name val="Arial"/>
      <family val="2"/>
    </font>
    <font>
      <b/>
      <sz val="14"/>
      <name val="Arial"/>
      <family val="2"/>
    </font>
    <font>
      <b/>
      <sz val="11"/>
      <name val="Arial"/>
      <family val="2"/>
    </font>
    <font>
      <b/>
      <sz val="10"/>
      <name val="Arial"/>
      <family val="2"/>
    </font>
    <font>
      <i/>
      <sz val="10"/>
      <color theme="1"/>
      <name val="Calibri"/>
      <family val="2"/>
      <scheme val="minor"/>
    </font>
    <font>
      <sz val="8"/>
      <color theme="1"/>
      <name val="Arial"/>
      <family val="2"/>
    </font>
    <font>
      <b/>
      <sz val="9"/>
      <color rgb="FFFF0000"/>
      <name val="Calibri"/>
      <family val="2"/>
      <scheme val="minor"/>
    </font>
    <font>
      <b/>
      <i/>
      <sz val="9"/>
      <color theme="1"/>
      <name val="Arial"/>
      <family val="2"/>
    </font>
    <font>
      <i/>
      <sz val="10"/>
      <name val="Arial"/>
      <family val="2"/>
    </font>
    <font>
      <i/>
      <sz val="11"/>
      <name val="Arial"/>
      <family val="2"/>
    </font>
    <font>
      <b/>
      <sz val="12"/>
      <color theme="1"/>
      <name val="Calibri"/>
      <family val="2"/>
      <scheme val="minor"/>
    </font>
    <font>
      <sz val="14"/>
      <color rgb="FFFF0000"/>
      <name val="Arial"/>
      <family val="2"/>
    </font>
    <font>
      <b/>
      <i/>
      <sz val="10"/>
      <name val="Arial"/>
      <family val="2"/>
    </font>
    <font>
      <b/>
      <sz val="11"/>
      <color rgb="FF000000"/>
      <name val="Arial"/>
      <family val="2"/>
    </font>
    <font>
      <sz val="11"/>
      <color theme="1"/>
      <name val="Arial"/>
      <family val="2"/>
    </font>
  </fonts>
  <fills count="24">
    <fill>
      <patternFill patternType="none"/>
    </fill>
    <fill>
      <patternFill patternType="gray125"/>
    </fill>
    <fill>
      <patternFill patternType="solid">
        <fgColor theme="7"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C66462"/>
        <bgColor indexed="64"/>
      </patternFill>
    </fill>
    <fill>
      <patternFill patternType="solid">
        <fgColor rgb="FF6798D5"/>
        <bgColor indexed="64"/>
      </patternFill>
    </fill>
    <fill>
      <patternFill patternType="solid">
        <fgColor theme="1"/>
        <bgColor indexed="64"/>
      </patternFill>
    </fill>
    <fill>
      <patternFill patternType="solid">
        <fgColor theme="0" tint="-0.14999847407452621"/>
        <bgColor indexed="64"/>
      </patternFill>
    </fill>
    <fill>
      <patternFill patternType="solid">
        <fgColor rgb="FF61E9FF"/>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ck">
        <color theme="7" tint="0.59996337778862885"/>
      </left>
      <right/>
      <top style="thick">
        <color theme="7" tint="0.59996337778862885"/>
      </top>
      <bottom/>
      <diagonal/>
    </border>
    <border>
      <left/>
      <right style="thick">
        <color theme="7" tint="0.59996337778862885"/>
      </right>
      <top style="thick">
        <color theme="7" tint="0.59996337778862885"/>
      </top>
      <bottom/>
      <diagonal/>
    </border>
    <border>
      <left style="thick">
        <color theme="7" tint="0.59996337778862885"/>
      </left>
      <right/>
      <top/>
      <bottom/>
      <diagonal/>
    </border>
    <border>
      <left/>
      <right style="thick">
        <color theme="7" tint="0.59996337778862885"/>
      </right>
      <top/>
      <bottom/>
      <diagonal/>
    </border>
    <border>
      <left style="thick">
        <color theme="7" tint="0.59996337778862885"/>
      </left>
      <right/>
      <top/>
      <bottom style="thick">
        <color theme="7" tint="0.59996337778862885"/>
      </bottom>
      <diagonal/>
    </border>
    <border>
      <left/>
      <right style="thick">
        <color theme="7" tint="0.59996337778862885"/>
      </right>
      <top/>
      <bottom style="thick">
        <color theme="7" tint="0.59996337778862885"/>
      </bottom>
      <diagonal/>
    </border>
    <border>
      <left style="medium">
        <color auto="1"/>
      </left>
      <right/>
      <top/>
      <bottom/>
      <diagonal/>
    </border>
    <border>
      <left/>
      <right/>
      <top/>
      <bottom style="thin">
        <color indexed="64"/>
      </bottom>
      <diagonal/>
    </border>
    <border>
      <left style="medium">
        <color theme="7" tint="0.59996337778862885"/>
      </left>
      <right/>
      <top style="medium">
        <color theme="7" tint="0.59996337778862885"/>
      </top>
      <bottom/>
      <diagonal/>
    </border>
    <border>
      <left/>
      <right/>
      <top style="medium">
        <color theme="7" tint="0.59996337778862885"/>
      </top>
      <bottom/>
      <diagonal/>
    </border>
    <border>
      <left/>
      <right style="medium">
        <color theme="7" tint="0.59996337778862885"/>
      </right>
      <top style="medium">
        <color theme="7" tint="0.59996337778862885"/>
      </top>
      <bottom/>
      <diagonal/>
    </border>
    <border>
      <left style="medium">
        <color theme="7" tint="0.59996337778862885"/>
      </left>
      <right/>
      <top/>
      <bottom/>
      <diagonal/>
    </border>
    <border>
      <left/>
      <right style="medium">
        <color theme="7" tint="0.59996337778862885"/>
      </right>
      <top/>
      <bottom/>
      <diagonal/>
    </border>
    <border>
      <left style="medium">
        <color theme="7" tint="0.59996337778862885"/>
      </left>
      <right/>
      <top/>
      <bottom style="medium">
        <color theme="7" tint="0.59996337778862885"/>
      </bottom>
      <diagonal/>
    </border>
    <border>
      <left/>
      <right/>
      <top/>
      <bottom style="medium">
        <color theme="7" tint="0.59996337778862885"/>
      </bottom>
      <diagonal/>
    </border>
    <border>
      <left/>
      <right style="medium">
        <color theme="7" tint="0.59996337778862885"/>
      </right>
      <top/>
      <bottom style="medium">
        <color theme="7" tint="0.59996337778862885"/>
      </bottom>
      <diagonal/>
    </border>
    <border>
      <left/>
      <right/>
      <top style="medium">
        <color theme="7" tint="0.59996337778862885"/>
      </top>
      <bottom style="medium">
        <color theme="7" tint="0.59996337778862885"/>
      </bottom>
      <diagonal/>
    </border>
  </borders>
  <cellStyleXfs count="110">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xf numFmtId="0" fontId="16" fillId="0" borderId="0"/>
    <xf numFmtId="0" fontId="2" fillId="0" borderId="0" applyNumberFormat="0" applyFill="0" applyBorder="0" applyAlignment="0" applyProtection="0"/>
  </cellStyleXfs>
  <cellXfs count="222">
    <xf numFmtId="0" fontId="0" fillId="0" borderId="0" xfId="0"/>
    <xf numFmtId="0" fontId="1" fillId="0" borderId="0" xfId="107"/>
    <xf numFmtId="0" fontId="6" fillId="0" borderId="0" xfId="107" applyFont="1"/>
    <xf numFmtId="0" fontId="6" fillId="0" borderId="0" xfId="0" applyFont="1"/>
    <xf numFmtId="0" fontId="7" fillId="4" borderId="0" xfId="107" applyFont="1" applyFill="1" applyAlignment="1">
      <alignment horizontal="left" vertical="center" wrapText="1"/>
    </xf>
    <xf numFmtId="0" fontId="6" fillId="2" borderId="0" xfId="0" applyFont="1" applyFill="1"/>
    <xf numFmtId="0" fontId="6" fillId="5" borderId="1" xfId="0" applyFont="1" applyFill="1" applyBorder="1" applyAlignment="1">
      <alignment vertical="top" wrapText="1"/>
    </xf>
    <xf numFmtId="0" fontId="6" fillId="0" borderId="0" xfId="0" applyFont="1" applyAlignment="1">
      <alignment wrapText="1"/>
    </xf>
    <xf numFmtId="0" fontId="6" fillId="2" borderId="0" xfId="0" applyFont="1" applyFill="1" applyAlignment="1">
      <alignment horizontal="left"/>
    </xf>
    <xf numFmtId="0" fontId="6" fillId="0" borderId="0" xfId="0" applyFont="1" applyAlignment="1">
      <alignment horizontal="left"/>
    </xf>
    <xf numFmtId="0" fontId="10" fillId="2" borderId="0" xfId="0" applyFont="1" applyFill="1"/>
    <xf numFmtId="0" fontId="6" fillId="2" borderId="0" xfId="0" applyFont="1" applyFill="1" applyAlignment="1">
      <alignment wrapText="1"/>
    </xf>
    <xf numFmtId="0" fontId="6" fillId="2" borderId="0" xfId="0" applyFont="1" applyFill="1" applyAlignment="1">
      <alignment horizontal="left" wrapText="1"/>
    </xf>
    <xf numFmtId="0" fontId="10" fillId="0" borderId="1" xfId="0" applyFont="1" applyBorder="1" applyAlignment="1">
      <alignment wrapText="1"/>
    </xf>
    <xf numFmtId="0" fontId="10" fillId="0" borderId="1" xfId="0" applyFont="1" applyBorder="1"/>
    <xf numFmtId="0" fontId="10" fillId="0" borderId="1" xfId="0" applyFont="1" applyBorder="1" applyAlignment="1">
      <alignment horizontal="left"/>
    </xf>
    <xf numFmtId="0" fontId="6" fillId="0" borderId="1" xfId="0" applyFont="1" applyBorder="1" applyAlignment="1">
      <alignment wrapText="1"/>
    </xf>
    <xf numFmtId="0" fontId="11" fillId="3" borderId="1" xfId="0" applyFont="1" applyFill="1" applyBorder="1" applyAlignment="1">
      <alignment vertical="top" wrapText="1"/>
    </xf>
    <xf numFmtId="0" fontId="11" fillId="13" borderId="1" xfId="0" applyFont="1" applyFill="1" applyBorder="1" applyAlignment="1">
      <alignment vertical="top" wrapText="1"/>
    </xf>
    <xf numFmtId="0" fontId="11" fillId="6" borderId="1" xfId="0" applyFont="1" applyFill="1" applyBorder="1" applyAlignment="1">
      <alignment vertical="top" wrapText="1"/>
    </xf>
    <xf numFmtId="0" fontId="11" fillId="10" borderId="1" xfId="0" applyFont="1" applyFill="1" applyBorder="1" applyAlignment="1">
      <alignment horizontal="left" vertical="top" wrapText="1"/>
    </xf>
    <xf numFmtId="0" fontId="11" fillId="11" borderId="1" xfId="0" applyFont="1" applyFill="1" applyBorder="1" applyAlignment="1">
      <alignment horizontal="left" vertical="top" wrapText="1"/>
    </xf>
    <xf numFmtId="0" fontId="11" fillId="12" borderId="1" xfId="0" applyFont="1" applyFill="1" applyBorder="1" applyAlignment="1">
      <alignment horizontal="left" vertical="top" wrapText="1"/>
    </xf>
    <xf numFmtId="0" fontId="10" fillId="0" borderId="2" xfId="0" applyFont="1" applyBorder="1"/>
    <xf numFmtId="0" fontId="10" fillId="0" borderId="0" xfId="0" applyFont="1"/>
    <xf numFmtId="0" fontId="11" fillId="7" borderId="1" xfId="0" applyFont="1" applyFill="1" applyBorder="1" applyAlignment="1">
      <alignment vertical="top" wrapText="1"/>
    </xf>
    <xf numFmtId="0" fontId="11" fillId="8" borderId="1" xfId="0" applyFont="1" applyFill="1" applyBorder="1" applyAlignment="1">
      <alignment vertical="top" wrapText="1"/>
    </xf>
    <xf numFmtId="0" fontId="11" fillId="9" borderId="1" xfId="0" applyFont="1" applyFill="1" applyBorder="1" applyAlignment="1">
      <alignment vertical="top" wrapText="1"/>
    </xf>
    <xf numFmtId="0" fontId="10" fillId="0" borderId="6" xfId="0" applyFont="1" applyBorder="1" applyAlignment="1">
      <alignment wrapText="1"/>
    </xf>
    <xf numFmtId="0" fontId="10" fillId="0" borderId="7" xfId="0" applyFont="1" applyBorder="1" applyAlignment="1">
      <alignment wrapText="1"/>
    </xf>
    <xf numFmtId="0" fontId="11" fillId="15" borderId="6" xfId="0" applyFont="1" applyFill="1" applyBorder="1" applyAlignment="1">
      <alignment wrapText="1"/>
    </xf>
    <xf numFmtId="0" fontId="11" fillId="15" borderId="1" xfId="0" applyFont="1" applyFill="1" applyBorder="1" applyAlignment="1">
      <alignment wrapText="1"/>
    </xf>
    <xf numFmtId="0" fontId="11" fillId="15" borderId="7" xfId="0" applyFont="1" applyFill="1" applyBorder="1" applyAlignment="1">
      <alignment wrapText="1"/>
    </xf>
    <xf numFmtId="0" fontId="6" fillId="0" borderId="6" xfId="0" applyFont="1" applyBorder="1" applyAlignment="1">
      <alignment wrapText="1"/>
    </xf>
    <xf numFmtId="0" fontId="6" fillId="0" borderId="7" xfId="0" applyFont="1" applyBorder="1" applyAlignment="1">
      <alignment wrapText="1"/>
    </xf>
    <xf numFmtId="0" fontId="15" fillId="15" borderId="6" xfId="0" applyFont="1" applyFill="1" applyBorder="1" applyAlignment="1">
      <alignment wrapText="1"/>
    </xf>
    <xf numFmtId="0" fontId="15" fillId="15" borderId="1" xfId="0" applyFont="1" applyFill="1" applyBorder="1" applyAlignment="1">
      <alignment wrapText="1"/>
    </xf>
    <xf numFmtId="0" fontId="15" fillId="15" borderId="7" xfId="0" applyFont="1" applyFill="1" applyBorder="1" applyAlignment="1">
      <alignment wrapText="1"/>
    </xf>
    <xf numFmtId="0" fontId="15" fillId="3" borderId="1" xfId="0" applyFont="1" applyFill="1" applyBorder="1" applyAlignment="1">
      <alignment vertical="top" wrapText="1"/>
    </xf>
    <xf numFmtId="0" fontId="6" fillId="0" borderId="1" xfId="0" applyFont="1" applyBorder="1" applyAlignment="1">
      <alignment vertical="top" wrapText="1"/>
    </xf>
    <xf numFmtId="0" fontId="15" fillId="13" borderId="1" xfId="0" applyFont="1" applyFill="1" applyBorder="1" applyAlignment="1">
      <alignment vertical="top" wrapText="1"/>
    </xf>
    <xf numFmtId="0" fontId="15" fillId="6" borderId="1" xfId="0" applyFont="1" applyFill="1" applyBorder="1" applyAlignment="1">
      <alignment vertical="top" wrapText="1"/>
    </xf>
    <xf numFmtId="0" fontId="6" fillId="0" borderId="0" xfId="0" applyFont="1" applyAlignment="1">
      <alignment vertical="center"/>
    </xf>
    <xf numFmtId="0" fontId="15" fillId="10" borderId="1" xfId="0" applyFont="1" applyFill="1" applyBorder="1" applyAlignment="1">
      <alignment horizontal="left" vertical="top" wrapText="1"/>
    </xf>
    <xf numFmtId="0" fontId="15" fillId="0" borderId="6" xfId="0" applyFont="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15" fillId="15" borderId="6" xfId="0" applyFont="1" applyFill="1" applyBorder="1" applyAlignment="1">
      <alignment horizontal="left" vertical="top" wrapText="1"/>
    </xf>
    <xf numFmtId="0" fontId="15" fillId="15" borderId="1" xfId="0" applyFont="1" applyFill="1" applyBorder="1" applyAlignment="1">
      <alignment horizontal="left" vertical="top" wrapText="1"/>
    </xf>
    <xf numFmtId="0" fontId="15" fillId="15" borderId="7" xfId="0" applyFont="1" applyFill="1" applyBorder="1" applyAlignment="1">
      <alignment horizontal="left" vertical="top" wrapText="1"/>
    </xf>
    <xf numFmtId="0" fontId="15" fillId="11" borderId="1" xfId="0" applyFont="1" applyFill="1" applyBorder="1" applyAlignment="1">
      <alignment horizontal="left" vertical="top" wrapText="1"/>
    </xf>
    <xf numFmtId="0" fontId="6" fillId="0" borderId="6" xfId="0" applyFont="1" applyBorder="1" applyAlignment="1">
      <alignment horizontal="left" vertical="top" wrapText="1"/>
    </xf>
    <xf numFmtId="0" fontId="15" fillId="12" borderId="1" xfId="0" applyFont="1" applyFill="1" applyBorder="1" applyAlignment="1">
      <alignment horizontal="left" vertical="top" wrapText="1"/>
    </xf>
    <xf numFmtId="0" fontId="6" fillId="0" borderId="8" xfId="0" applyFont="1" applyBorder="1" applyAlignment="1">
      <alignment horizontal="left" vertical="top" wrapText="1"/>
    </xf>
    <xf numFmtId="49" fontId="15" fillId="0" borderId="9" xfId="0" applyNumberFormat="1"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15" fillId="15" borderId="8" xfId="0" applyFont="1" applyFill="1" applyBorder="1" applyAlignment="1">
      <alignment horizontal="left" vertical="top" wrapText="1"/>
    </xf>
    <xf numFmtId="0" fontId="15" fillId="15" borderId="9" xfId="0" applyFont="1" applyFill="1" applyBorder="1" applyAlignment="1">
      <alignment horizontal="left" vertical="top" wrapText="1"/>
    </xf>
    <xf numFmtId="0" fontId="15" fillId="15" borderId="10" xfId="0" applyFont="1" applyFill="1" applyBorder="1" applyAlignment="1">
      <alignment horizontal="left" vertical="top" wrapText="1"/>
    </xf>
    <xf numFmtId="0" fontId="6" fillId="5" borderId="2" xfId="0" applyFont="1" applyFill="1" applyBorder="1" applyAlignment="1">
      <alignment vertical="top" wrapText="1"/>
    </xf>
    <xf numFmtId="0" fontId="6" fillId="5" borderId="11" xfId="0" applyFont="1" applyFill="1" applyBorder="1" applyAlignment="1">
      <alignment vertical="top" wrapText="1"/>
    </xf>
    <xf numFmtId="0" fontId="6" fillId="5" borderId="12" xfId="0" quotePrefix="1" applyFont="1" applyFill="1" applyBorder="1" applyAlignment="1">
      <alignment vertical="top" wrapText="1"/>
    </xf>
    <xf numFmtId="0" fontId="6" fillId="5" borderId="12" xfId="0" applyFont="1" applyFill="1" applyBorder="1" applyAlignment="1">
      <alignment vertical="top" wrapText="1"/>
    </xf>
    <xf numFmtId="0" fontId="15" fillId="7" borderId="1" xfId="0" applyFont="1" applyFill="1" applyBorder="1" applyAlignment="1">
      <alignment vertical="top" wrapText="1"/>
    </xf>
    <xf numFmtId="0" fontId="6" fillId="0" borderId="1" xfId="0" quotePrefix="1" applyFont="1" applyBorder="1" applyAlignment="1">
      <alignment vertical="top" wrapText="1"/>
    </xf>
    <xf numFmtId="0" fontId="15" fillId="8" borderId="1" xfId="0" applyFont="1" applyFill="1" applyBorder="1" applyAlignment="1">
      <alignment vertical="top" wrapText="1"/>
    </xf>
    <xf numFmtId="0" fontId="15" fillId="9" borderId="1" xfId="0" applyFont="1" applyFill="1" applyBorder="1" applyAlignment="1">
      <alignment vertical="top" wrapText="1"/>
    </xf>
    <xf numFmtId="0" fontId="18" fillId="16" borderId="13" xfId="0" applyFont="1" applyFill="1" applyBorder="1" applyAlignment="1">
      <alignment vertical="center" wrapText="1"/>
    </xf>
    <xf numFmtId="0" fontId="20" fillId="16" borderId="16" xfId="0" applyFont="1" applyFill="1" applyBorder="1" applyAlignment="1">
      <alignment vertical="center" wrapText="1"/>
    </xf>
    <xf numFmtId="0" fontId="17" fillId="0" borderId="0" xfId="0" applyFont="1" applyAlignment="1">
      <alignment vertical="center" wrapText="1"/>
    </xf>
    <xf numFmtId="0" fontId="19" fillId="0" borderId="0" xfId="0" applyFont="1" applyAlignment="1">
      <alignment vertical="center" wrapText="1"/>
    </xf>
    <xf numFmtId="0" fontId="19" fillId="0" borderId="0" xfId="0" applyFont="1" applyAlignment="1">
      <alignment horizontal="center" vertical="center" wrapText="1"/>
    </xf>
    <xf numFmtId="0" fontId="20" fillId="16" borderId="18" xfId="0" applyFont="1" applyFill="1" applyBorder="1" applyAlignment="1">
      <alignment vertical="center" wrapText="1"/>
    </xf>
    <xf numFmtId="0" fontId="20" fillId="16" borderId="19" xfId="0" applyFont="1" applyFill="1" applyBorder="1" applyAlignment="1">
      <alignment vertical="center" wrapText="1"/>
    </xf>
    <xf numFmtId="0" fontId="18" fillId="0" borderId="1" xfId="0" applyFont="1" applyBorder="1" applyAlignment="1">
      <alignment vertical="center" wrapText="1"/>
    </xf>
    <xf numFmtId="0" fontId="19" fillId="0" borderId="1" xfId="0" applyFont="1" applyBorder="1" applyAlignment="1">
      <alignment vertical="center" wrapText="1"/>
    </xf>
    <xf numFmtId="0" fontId="21" fillId="3" borderId="0" xfId="0" applyFont="1" applyFill="1" applyAlignment="1">
      <alignment vertical="top" wrapText="1"/>
    </xf>
    <xf numFmtId="0" fontId="0" fillId="0" borderId="0" xfId="0" applyAlignment="1">
      <alignment horizontal="left" vertical="top"/>
    </xf>
    <xf numFmtId="0" fontId="11" fillId="3" borderId="0" xfId="0" applyFont="1" applyFill="1" applyAlignment="1">
      <alignment horizontal="center" vertical="center" wrapText="1"/>
    </xf>
    <xf numFmtId="0" fontId="0" fillId="0" borderId="0" xfId="0" applyAlignment="1">
      <alignment vertical="top" wrapText="1"/>
    </xf>
    <xf numFmtId="0" fontId="18" fillId="0" borderId="1" xfId="0" applyFont="1" applyBorder="1" applyAlignment="1">
      <alignment vertical="top" wrapText="1"/>
    </xf>
    <xf numFmtId="0" fontId="19" fillId="0" borderId="1" xfId="0" applyFont="1" applyBorder="1" applyAlignment="1">
      <alignment vertical="top" wrapText="1"/>
    </xf>
    <xf numFmtId="0" fontId="0" fillId="0" borderId="0" xfId="0" applyAlignment="1">
      <alignment horizontal="right"/>
    </xf>
    <xf numFmtId="14" fontId="9" fillId="0" borderId="0" xfId="107" applyNumberFormat="1" applyFont="1" applyAlignment="1">
      <alignment vertical="center"/>
    </xf>
    <xf numFmtId="0" fontId="15" fillId="3" borderId="0" xfId="0" applyFont="1" applyFill="1" applyAlignment="1">
      <alignment wrapText="1"/>
    </xf>
    <xf numFmtId="0" fontId="22" fillId="0" borderId="0" xfId="107" applyFont="1"/>
    <xf numFmtId="0" fontId="22" fillId="0" borderId="0" xfId="107" applyFont="1" applyAlignment="1">
      <alignment horizontal="left" vertical="top" wrapText="1"/>
    </xf>
    <xf numFmtId="14" fontId="9" fillId="2" borderId="24" xfId="107" applyNumberFormat="1" applyFont="1" applyFill="1" applyBorder="1" applyAlignment="1">
      <alignment horizontal="right"/>
    </xf>
    <xf numFmtId="14" fontId="9" fillId="2" borderId="26" xfId="107" applyNumberFormat="1" applyFont="1" applyFill="1" applyBorder="1" applyAlignment="1">
      <alignment horizontal="right"/>
    </xf>
    <xf numFmtId="0" fontId="7" fillId="4" borderId="0" xfId="107" applyFont="1" applyFill="1" applyAlignment="1">
      <alignment horizontal="left" vertical="top" wrapText="1"/>
    </xf>
    <xf numFmtId="0" fontId="25" fillId="3" borderId="0" xfId="0" applyFont="1" applyFill="1" applyAlignment="1">
      <alignment vertical="top" wrapText="1"/>
    </xf>
    <xf numFmtId="0" fontId="26" fillId="3" borderId="0" xfId="0" applyFont="1" applyFill="1" applyAlignment="1">
      <alignment horizontal="center" vertical="center" wrapText="1"/>
    </xf>
    <xf numFmtId="0" fontId="27" fillId="3" borderId="0" xfId="0" applyFont="1" applyFill="1" applyAlignment="1">
      <alignment horizontal="center" vertical="center" wrapText="1"/>
    </xf>
    <xf numFmtId="0" fontId="16" fillId="3" borderId="0" xfId="0" applyFont="1" applyFill="1" applyAlignment="1">
      <alignment horizontal="center" wrapText="1"/>
    </xf>
    <xf numFmtId="0" fontId="9" fillId="0" borderId="1" xfId="0" applyFont="1" applyBorder="1" applyAlignment="1">
      <alignment horizontal="center" vertical="top" wrapText="1"/>
    </xf>
    <xf numFmtId="0" fontId="28" fillId="0" borderId="1" xfId="0" applyFont="1" applyBorder="1" applyAlignment="1">
      <alignment vertical="top" wrapText="1"/>
    </xf>
    <xf numFmtId="0" fontId="23" fillId="0" borderId="0" xfId="0" applyFont="1" applyAlignment="1">
      <alignment horizontal="left" vertical="top" wrapText="1"/>
    </xf>
    <xf numFmtId="0" fontId="23" fillId="0" borderId="0" xfId="0" applyFont="1" applyAlignment="1">
      <alignment wrapText="1"/>
    </xf>
    <xf numFmtId="0" fontId="23" fillId="0" borderId="0" xfId="0" applyFont="1"/>
    <xf numFmtId="0" fontId="30" fillId="0" borderId="0" xfId="0" applyFont="1"/>
    <xf numFmtId="0" fontId="29" fillId="17" borderId="1" xfId="0" applyFont="1" applyFill="1" applyBorder="1" applyAlignment="1">
      <alignment horizontal="left" vertical="top" wrapText="1"/>
    </xf>
    <xf numFmtId="0" fontId="10" fillId="18" borderId="1" xfId="0" applyFont="1" applyFill="1" applyBorder="1" applyAlignment="1">
      <alignment horizontal="left" vertical="top" wrapText="1"/>
    </xf>
    <xf numFmtId="0" fontId="29" fillId="19" borderId="1" xfId="0" applyFont="1" applyFill="1" applyBorder="1" applyAlignment="1">
      <alignment horizontal="left" vertical="top" wrapText="1"/>
    </xf>
    <xf numFmtId="0" fontId="10" fillId="10" borderId="1" xfId="0" applyFont="1" applyFill="1" applyBorder="1" applyAlignment="1">
      <alignment horizontal="left" vertical="top" wrapText="1"/>
    </xf>
    <xf numFmtId="0" fontId="21" fillId="11" borderId="0" xfId="0" applyFont="1" applyFill="1" applyAlignment="1">
      <alignment horizontal="left" vertical="top" wrapText="1"/>
    </xf>
    <xf numFmtId="0" fontId="27" fillId="11" borderId="0" xfId="0" applyFont="1" applyFill="1" applyAlignment="1">
      <alignment horizontal="center" vertical="center" wrapText="1"/>
    </xf>
    <xf numFmtId="0" fontId="15" fillId="11" borderId="0" xfId="0" applyFont="1" applyFill="1" applyAlignment="1">
      <alignment horizontal="left" wrapText="1"/>
    </xf>
    <xf numFmtId="0" fontId="16" fillId="11" borderId="0" xfId="0" applyFont="1" applyFill="1" applyAlignment="1">
      <alignment horizontal="center" wrapText="1"/>
    </xf>
    <xf numFmtId="0" fontId="29" fillId="20" borderId="1" xfId="0" applyFont="1" applyFill="1" applyBorder="1" applyAlignment="1">
      <alignment horizontal="left" vertical="top" wrapText="1"/>
    </xf>
    <xf numFmtId="0" fontId="10" fillId="7" borderId="1" xfId="0" applyFont="1" applyFill="1" applyBorder="1" applyAlignment="1">
      <alignment horizontal="left" vertical="top" wrapText="1"/>
    </xf>
    <xf numFmtId="0" fontId="21" fillId="8" borderId="0" xfId="0" applyFont="1" applyFill="1" applyAlignment="1">
      <alignment vertical="top" wrapText="1"/>
    </xf>
    <xf numFmtId="0" fontId="27" fillId="8" borderId="0" xfId="0" applyFont="1" applyFill="1" applyAlignment="1">
      <alignment horizontal="center" vertical="center" wrapText="1"/>
    </xf>
    <xf numFmtId="0" fontId="15" fillId="8" borderId="0" xfId="0" applyFont="1" applyFill="1" applyAlignment="1">
      <alignment wrapText="1"/>
    </xf>
    <xf numFmtId="0" fontId="16" fillId="8" borderId="0" xfId="0" applyFont="1" applyFill="1" applyAlignment="1">
      <alignment horizontal="center" wrapText="1"/>
    </xf>
    <xf numFmtId="14" fontId="9" fillId="0" borderId="25" xfId="107" applyNumberFormat="1" applyFont="1" applyBorder="1"/>
    <xf numFmtId="14" fontId="9" fillId="0" borderId="27" xfId="107" applyNumberFormat="1" applyFont="1" applyBorder="1"/>
    <xf numFmtId="0" fontId="27" fillId="21" borderId="0" xfId="0" applyFont="1" applyFill="1" applyAlignment="1">
      <alignment horizontal="center"/>
    </xf>
    <xf numFmtId="0" fontId="27" fillId="21" borderId="28" xfId="0" applyFont="1" applyFill="1" applyBorder="1"/>
    <xf numFmtId="0" fontId="0" fillId="21" borderId="28" xfId="0" applyFill="1" applyBorder="1" applyAlignment="1">
      <alignment vertical="center"/>
    </xf>
    <xf numFmtId="0" fontId="0" fillId="21" borderId="28" xfId="0" applyFill="1" applyBorder="1" applyAlignment="1">
      <alignment horizontal="left" vertical="top"/>
    </xf>
    <xf numFmtId="0" fontId="27" fillId="19" borderId="0" xfId="0" applyFont="1" applyFill="1" applyAlignment="1">
      <alignment horizontal="center" vertical="center" wrapText="1"/>
    </xf>
    <xf numFmtId="0" fontId="32" fillId="19" borderId="0" xfId="0" applyFont="1" applyFill="1" applyAlignment="1">
      <alignment horizontal="left" vertical="top" wrapText="1"/>
    </xf>
    <xf numFmtId="0" fontId="23" fillId="21" borderId="1" xfId="0" applyFont="1" applyFill="1" applyBorder="1" applyAlignment="1">
      <alignment horizontal="left" vertical="top" wrapText="1"/>
    </xf>
    <xf numFmtId="0" fontId="23" fillId="19" borderId="1" xfId="0" applyFont="1" applyFill="1" applyBorder="1" applyAlignment="1">
      <alignment vertical="top" wrapText="1"/>
    </xf>
    <xf numFmtId="0" fontId="11" fillId="20" borderId="0" xfId="0" applyFont="1" applyFill="1" applyAlignment="1">
      <alignment horizontal="center" vertical="center" wrapText="1"/>
    </xf>
    <xf numFmtId="0" fontId="32" fillId="20" borderId="0" xfId="0" applyFont="1" applyFill="1" applyAlignment="1">
      <alignment horizontal="left" vertical="top" wrapText="1"/>
    </xf>
    <xf numFmtId="0" fontId="23" fillId="20" borderId="1" xfId="0" applyFont="1" applyFill="1" applyBorder="1" applyAlignment="1">
      <alignment horizontal="left" vertical="top" wrapText="1"/>
    </xf>
    <xf numFmtId="0" fontId="0" fillId="22" borderId="1" xfId="0" applyFill="1" applyBorder="1" applyAlignment="1">
      <alignment horizontal="center" vertical="center" wrapText="1"/>
    </xf>
    <xf numFmtId="0" fontId="23" fillId="22" borderId="1" xfId="0" applyFont="1" applyFill="1" applyBorder="1" applyAlignment="1">
      <alignment horizontal="left" vertical="top" wrapText="1"/>
    </xf>
    <xf numFmtId="0" fontId="23" fillId="22" borderId="1" xfId="0" applyFont="1" applyFill="1" applyBorder="1" applyAlignment="1">
      <alignment vertical="top" wrapText="1"/>
    </xf>
    <xf numFmtId="0" fontId="0" fillId="22" borderId="1" xfId="0" applyFill="1" applyBorder="1" applyAlignment="1">
      <alignment horizontal="left" vertical="top" wrapText="1"/>
    </xf>
    <xf numFmtId="0" fontId="21" fillId="11" borderId="0" xfId="0" applyFont="1" applyFill="1" applyAlignment="1">
      <alignment horizontal="center" vertical="center" wrapText="1"/>
    </xf>
    <xf numFmtId="0" fontId="11" fillId="11" borderId="0" xfId="0" applyFont="1" applyFill="1" applyAlignment="1">
      <alignment horizontal="center" vertical="center" wrapText="1"/>
    </xf>
    <xf numFmtId="0" fontId="26" fillId="11" borderId="0" xfId="0" applyFont="1" applyFill="1" applyAlignment="1">
      <alignment horizontal="center" vertical="center" wrapText="1"/>
    </xf>
    <xf numFmtId="0" fontId="11" fillId="8" borderId="0" xfId="0" applyFont="1" applyFill="1" applyAlignment="1">
      <alignment horizontal="center" vertical="center" wrapText="1"/>
    </xf>
    <xf numFmtId="0" fontId="9" fillId="19" borderId="0" xfId="107" applyFont="1" applyFill="1" applyAlignment="1">
      <alignment horizontal="center" vertical="top" wrapText="1"/>
    </xf>
    <xf numFmtId="0" fontId="25" fillId="11" borderId="0" xfId="0" applyFont="1" applyFill="1" applyAlignment="1">
      <alignment horizontal="center" vertical="center" wrapText="1"/>
    </xf>
    <xf numFmtId="0" fontId="27" fillId="3" borderId="1" xfId="0" applyFont="1" applyFill="1" applyBorder="1" applyAlignment="1">
      <alignment horizontal="left" vertical="center"/>
    </xf>
    <xf numFmtId="0" fontId="27" fillId="3" borderId="1" xfId="0" applyFont="1" applyFill="1" applyBorder="1" applyAlignment="1">
      <alignment horizontal="center" vertical="center"/>
    </xf>
    <xf numFmtId="0" fontId="27" fillId="10" borderId="1" xfId="0" applyFont="1" applyFill="1" applyBorder="1" applyAlignment="1">
      <alignment vertical="center" wrapText="1"/>
    </xf>
    <xf numFmtId="0" fontId="27" fillId="10" borderId="1" xfId="0" applyFont="1" applyFill="1" applyBorder="1" applyAlignment="1">
      <alignment horizontal="center" vertical="center" wrapText="1"/>
    </xf>
    <xf numFmtId="0" fontId="27" fillId="10" borderId="1" xfId="0" applyFont="1" applyFill="1" applyBorder="1" applyAlignment="1">
      <alignment vertical="center"/>
    </xf>
    <xf numFmtId="0" fontId="27" fillId="7" borderId="1" xfId="0" applyFont="1" applyFill="1" applyBorder="1" applyAlignment="1">
      <alignment vertical="center" wrapText="1"/>
    </xf>
    <xf numFmtId="0" fontId="27" fillId="7" borderId="1" xfId="0" applyFont="1" applyFill="1" applyBorder="1" applyAlignment="1">
      <alignment horizontal="center" vertical="center" wrapText="1"/>
    </xf>
    <xf numFmtId="0" fontId="27" fillId="7" borderId="1" xfId="0" applyFont="1" applyFill="1" applyBorder="1" applyAlignment="1">
      <alignment vertical="center"/>
    </xf>
    <xf numFmtId="14" fontId="9" fillId="0" borderId="27" xfId="107" applyNumberFormat="1" applyFont="1" applyBorder="1" applyAlignment="1">
      <alignment horizontal="left"/>
    </xf>
    <xf numFmtId="0" fontId="8" fillId="2" borderId="0" xfId="107" applyFont="1" applyFill="1" applyAlignment="1">
      <alignment vertical="top" wrapText="1"/>
    </xf>
    <xf numFmtId="0" fontId="5" fillId="0" borderId="0" xfId="107" applyFont="1"/>
    <xf numFmtId="0" fontId="6" fillId="0" borderId="0" xfId="107" applyFont="1" applyAlignment="1">
      <alignment horizontal="left"/>
    </xf>
    <xf numFmtId="0" fontId="7" fillId="4" borderId="0" xfId="107" applyFont="1" applyFill="1" applyAlignment="1">
      <alignment vertical="center" wrapText="1"/>
    </xf>
    <xf numFmtId="0" fontId="4" fillId="0" borderId="0" xfId="107" applyFont="1"/>
    <xf numFmtId="14" fontId="9" fillId="22" borderId="0" xfId="107" applyNumberFormat="1" applyFont="1" applyFill="1" applyAlignment="1">
      <alignment horizontal="left" vertical="top"/>
    </xf>
    <xf numFmtId="0" fontId="9" fillId="22" borderId="0" xfId="107" applyFont="1" applyFill="1" applyAlignment="1">
      <alignment horizontal="left" vertical="top"/>
    </xf>
    <xf numFmtId="0" fontId="9" fillId="22" borderId="0" xfId="107" applyFont="1" applyFill="1" applyAlignment="1">
      <alignment horizontal="left" vertical="top" wrapText="1"/>
    </xf>
    <xf numFmtId="0" fontId="12" fillId="14" borderId="0" xfId="107" applyFont="1" applyFill="1"/>
    <xf numFmtId="0" fontId="23" fillId="0" borderId="0" xfId="107" applyFont="1"/>
    <xf numFmtId="0" fontId="9" fillId="22" borderId="0" xfId="107" applyFont="1" applyFill="1" applyAlignment="1">
      <alignment vertical="top" wrapText="1"/>
    </xf>
    <xf numFmtId="14" fontId="9" fillId="22" borderId="0" xfId="107" applyNumberFormat="1" applyFont="1" applyFill="1" applyAlignment="1">
      <alignment horizontal="left" vertical="top" wrapText="1"/>
    </xf>
    <xf numFmtId="0" fontId="38" fillId="0" borderId="0" xfId="107" applyFont="1"/>
    <xf numFmtId="0" fontId="37" fillId="23" borderId="0" xfId="107" applyFont="1" applyFill="1" applyAlignment="1">
      <alignment horizontal="left" vertical="center" wrapText="1"/>
    </xf>
    <xf numFmtId="0" fontId="37" fillId="23" borderId="0" xfId="107" applyFont="1" applyFill="1" applyAlignment="1">
      <alignment vertical="center" wrapText="1"/>
    </xf>
    <xf numFmtId="14" fontId="2" fillId="0" borderId="27" xfId="109" applyNumberFormat="1" applyFill="1" applyBorder="1" applyAlignment="1"/>
    <xf numFmtId="0" fontId="25" fillId="3" borderId="33" xfId="0" applyFont="1" applyFill="1" applyBorder="1" applyAlignment="1">
      <alignment horizontal="center" vertical="center" wrapText="1"/>
    </xf>
    <xf numFmtId="0" fontId="25" fillId="8" borderId="34" xfId="0" applyFont="1" applyFill="1" applyBorder="1" applyAlignment="1">
      <alignment horizontal="center" vertical="center" wrapText="1"/>
    </xf>
    <xf numFmtId="0" fontId="26" fillId="3" borderId="33" xfId="0" applyFont="1" applyFill="1" applyBorder="1" applyAlignment="1">
      <alignment horizontal="center" vertical="center" wrapText="1"/>
    </xf>
    <xf numFmtId="0" fontId="26" fillId="8" borderId="34" xfId="0" applyFont="1" applyFill="1" applyBorder="1" applyAlignment="1">
      <alignment horizontal="center" vertical="center" wrapText="1"/>
    </xf>
    <xf numFmtId="0" fontId="9" fillId="17" borderId="33" xfId="0" applyFont="1" applyFill="1" applyBorder="1" applyAlignment="1">
      <alignment horizontal="center" vertical="top" wrapText="1"/>
    </xf>
    <xf numFmtId="0" fontId="9" fillId="20" borderId="34" xfId="107" applyFont="1" applyFill="1" applyBorder="1" applyAlignment="1">
      <alignment horizontal="center" vertical="top" wrapText="1"/>
    </xf>
    <xf numFmtId="0" fontId="9" fillId="17" borderId="35" xfId="0" applyFont="1" applyFill="1" applyBorder="1" applyAlignment="1">
      <alignment horizontal="center" vertical="top" wrapText="1"/>
    </xf>
    <xf numFmtId="0" fontId="9" fillId="19" borderId="36" xfId="107" applyFont="1" applyFill="1" applyBorder="1" applyAlignment="1">
      <alignment horizontal="center" vertical="top" wrapText="1"/>
    </xf>
    <xf numFmtId="0" fontId="9" fillId="20" borderId="37" xfId="107" applyFont="1" applyFill="1" applyBorder="1" applyAlignment="1">
      <alignment horizontal="center" vertical="top" wrapText="1"/>
    </xf>
    <xf numFmtId="0" fontId="7" fillId="4" borderId="32" xfId="107" applyFont="1" applyFill="1" applyBorder="1" applyAlignment="1">
      <alignment horizontal="left" vertical="center" wrapText="1"/>
    </xf>
    <xf numFmtId="0" fontId="23" fillId="0" borderId="0" xfId="107" applyFont="1" applyAlignment="1">
      <alignment horizontal="left" vertical="top" wrapText="1"/>
    </xf>
    <xf numFmtId="0" fontId="7" fillId="4" borderId="0" xfId="107" applyFont="1" applyFill="1" applyAlignment="1">
      <alignment horizontal="left" vertical="top" wrapText="1"/>
    </xf>
    <xf numFmtId="0" fontId="8" fillId="2" borderId="0" xfId="107" applyFont="1" applyFill="1" applyAlignment="1">
      <alignment horizontal="left" vertical="center" wrapText="1"/>
    </xf>
    <xf numFmtId="0" fontId="8" fillId="2" borderId="0" xfId="107" applyFont="1" applyFill="1" applyAlignment="1">
      <alignment horizontal="left" vertical="top" wrapText="1"/>
    </xf>
    <xf numFmtId="0" fontId="24" fillId="2" borderId="0" xfId="107" quotePrefix="1" applyFont="1" applyFill="1" applyAlignment="1">
      <alignment horizontal="left" vertical="center" wrapText="1"/>
    </xf>
    <xf numFmtId="0" fontId="37" fillId="23" borderId="0" xfId="107" applyFont="1" applyFill="1" applyAlignment="1">
      <alignment horizontal="left" vertical="center" wrapText="1"/>
    </xf>
    <xf numFmtId="0" fontId="7" fillId="4" borderId="0" xfId="107" applyFont="1" applyFill="1" applyAlignment="1">
      <alignment horizontal="left" vertical="center" wrapText="1"/>
    </xf>
    <xf numFmtId="0" fontId="37" fillId="4" borderId="22" xfId="107" applyFont="1" applyFill="1" applyBorder="1" applyAlignment="1">
      <alignment horizontal="left" vertical="center" wrapText="1"/>
    </xf>
    <xf numFmtId="0" fontId="37" fillId="4" borderId="23" xfId="107" applyFont="1" applyFill="1" applyBorder="1" applyAlignment="1">
      <alignment horizontal="left" vertical="center" wrapText="1"/>
    </xf>
    <xf numFmtId="0" fontId="37" fillId="4" borderId="22" xfId="107" applyFont="1" applyFill="1" applyBorder="1" applyAlignment="1">
      <alignment horizontal="left" vertical="center"/>
    </xf>
    <xf numFmtId="0" fontId="37" fillId="4" borderId="23" xfId="107" applyFont="1" applyFill="1" applyBorder="1" applyAlignment="1">
      <alignment horizontal="left" vertical="center"/>
    </xf>
    <xf numFmtId="0" fontId="31" fillId="0" borderId="0" xfId="107" applyFont="1" applyAlignment="1">
      <alignment horizontal="left" wrapText="1"/>
    </xf>
    <xf numFmtId="0" fontId="23" fillId="0" borderId="0" xfId="0" applyFont="1" applyAlignment="1">
      <alignment horizontal="left" vertical="top" wrapText="1"/>
    </xf>
    <xf numFmtId="0" fontId="32" fillId="21" borderId="29" xfId="0" applyFont="1" applyFill="1" applyBorder="1" applyAlignment="1">
      <alignment horizontal="center" wrapText="1"/>
    </xf>
    <xf numFmtId="0" fontId="32" fillId="19" borderId="29" xfId="0" applyFont="1" applyFill="1" applyBorder="1" applyAlignment="1">
      <alignment horizontal="center" wrapText="1"/>
    </xf>
    <xf numFmtId="0" fontId="32" fillId="20" borderId="29" xfId="0" applyFont="1" applyFill="1" applyBorder="1" applyAlignment="1">
      <alignment horizontal="center" wrapText="1"/>
    </xf>
    <xf numFmtId="0" fontId="34" fillId="4" borderId="0" xfId="0" applyFont="1" applyFill="1" applyAlignment="1">
      <alignment horizontal="left"/>
    </xf>
    <xf numFmtId="0" fontId="32" fillId="2" borderId="0" xfId="0" applyFont="1" applyFill="1" applyAlignment="1">
      <alignment horizontal="left" vertical="top" wrapText="1"/>
    </xf>
    <xf numFmtId="0" fontId="36" fillId="0" borderId="0" xfId="107" applyFont="1" applyAlignment="1">
      <alignment horizontal="center" vertical="center" wrapText="1"/>
    </xf>
    <xf numFmtId="0" fontId="7" fillId="4" borderId="30" xfId="107" applyFont="1" applyFill="1" applyBorder="1" applyAlignment="1">
      <alignment horizontal="left" vertical="center" wrapText="1"/>
    </xf>
    <xf numFmtId="0" fontId="7" fillId="4" borderId="31" xfId="107" applyFont="1" applyFill="1" applyBorder="1" applyAlignment="1">
      <alignment horizontal="left" vertical="center" wrapText="1"/>
    </xf>
    <xf numFmtId="0" fontId="8" fillId="2" borderId="35" xfId="107" applyFont="1" applyFill="1" applyBorder="1" applyAlignment="1">
      <alignment horizontal="left" vertical="top" wrapText="1"/>
    </xf>
    <xf numFmtId="0" fontId="8" fillId="2" borderId="36" xfId="107" applyFont="1" applyFill="1" applyBorder="1" applyAlignment="1">
      <alignment horizontal="left" vertical="top" wrapText="1"/>
    </xf>
    <xf numFmtId="0" fontId="8" fillId="2" borderId="37" xfId="107" applyFont="1" applyFill="1" applyBorder="1" applyAlignment="1">
      <alignment horizontal="left" vertical="top" wrapText="1"/>
    </xf>
    <xf numFmtId="0" fontId="7" fillId="4" borderId="30" xfId="107" applyFont="1" applyFill="1" applyBorder="1" applyAlignment="1">
      <alignment horizontal="center" vertical="center" wrapText="1"/>
    </xf>
    <xf numFmtId="0" fontId="7" fillId="4" borderId="31" xfId="107" applyFont="1" applyFill="1" applyBorder="1" applyAlignment="1">
      <alignment horizontal="center" vertical="center" wrapText="1"/>
    </xf>
    <xf numFmtId="0" fontId="7" fillId="4" borderId="32" xfId="107" applyFont="1" applyFill="1" applyBorder="1" applyAlignment="1">
      <alignment horizontal="center" vertical="center" wrapText="1"/>
    </xf>
    <xf numFmtId="0" fontId="10" fillId="18" borderId="33" xfId="0" applyFont="1" applyFill="1" applyBorder="1" applyAlignment="1">
      <alignment horizontal="center" vertical="center" wrapText="1"/>
    </xf>
    <xf numFmtId="0" fontId="10" fillId="10" borderId="0" xfId="0" applyFont="1" applyFill="1" applyAlignment="1">
      <alignment horizontal="center" vertical="center" wrapText="1"/>
    </xf>
    <xf numFmtId="0" fontId="10" fillId="7" borderId="34" xfId="0" applyFont="1" applyFill="1" applyBorder="1" applyAlignment="1">
      <alignment horizontal="center" vertical="center" wrapText="1"/>
    </xf>
    <xf numFmtId="0" fontId="35" fillId="0" borderId="38" xfId="0" applyFont="1" applyBorder="1" applyAlignment="1">
      <alignment horizontal="center" wrapText="1"/>
    </xf>
    <xf numFmtId="0" fontId="11" fillId="11" borderId="20" xfId="0" applyFont="1" applyFill="1" applyBorder="1" applyAlignment="1">
      <alignment horizontal="center" vertical="center" textRotation="90" wrapText="1"/>
    </xf>
    <xf numFmtId="0" fontId="11" fillId="11" borderId="21" xfId="0" applyFont="1" applyFill="1" applyBorder="1" applyAlignment="1">
      <alignment horizontal="center" vertical="center" textRotation="90" wrapText="1"/>
    </xf>
    <xf numFmtId="0" fontId="11" fillId="11" borderId="12" xfId="0" applyFont="1" applyFill="1" applyBorder="1" applyAlignment="1">
      <alignment horizontal="center" vertical="center" textRotation="90" wrapText="1"/>
    </xf>
    <xf numFmtId="0" fontId="10" fillId="10" borderId="20" xfId="0" applyFont="1" applyFill="1" applyBorder="1" applyAlignment="1">
      <alignment horizontal="center" vertical="center" textRotation="90" wrapText="1"/>
    </xf>
    <xf numFmtId="0" fontId="10" fillId="10" borderId="21" xfId="0" applyFont="1" applyFill="1" applyBorder="1" applyAlignment="1">
      <alignment horizontal="center" vertical="center" textRotation="90" wrapText="1"/>
    </xf>
    <xf numFmtId="0" fontId="10" fillId="10" borderId="12" xfId="0" applyFont="1" applyFill="1" applyBorder="1" applyAlignment="1">
      <alignment horizontal="center" vertical="center" textRotation="90" wrapText="1"/>
    </xf>
    <xf numFmtId="0" fontId="34" fillId="4" borderId="0" xfId="0" applyFont="1" applyFill="1" applyAlignment="1">
      <alignment horizontal="left" vertical="top"/>
    </xf>
    <xf numFmtId="0" fontId="33" fillId="2" borderId="0" xfId="0" applyFont="1" applyFill="1" applyAlignment="1">
      <alignment horizontal="left" vertical="top" wrapText="1"/>
    </xf>
    <xf numFmtId="14" fontId="19" fillId="0" borderId="17" xfId="0" applyNumberFormat="1" applyFont="1" applyBorder="1" applyAlignment="1">
      <alignment horizontal="left" vertical="center" wrapText="1"/>
    </xf>
    <xf numFmtId="0" fontId="19" fillId="0" borderId="15" xfId="0" applyFont="1" applyBorder="1" applyAlignment="1">
      <alignment horizontal="left" vertical="center" wrapText="1"/>
    </xf>
    <xf numFmtId="0" fontId="19" fillId="0" borderId="14" xfId="0" applyFont="1" applyBorder="1" applyAlignment="1">
      <alignment horizontal="left" vertical="center" wrapText="1"/>
    </xf>
    <xf numFmtId="0" fontId="19" fillId="0" borderId="17" xfId="0" applyFont="1" applyBorder="1" applyAlignment="1">
      <alignment horizontal="left" vertical="center" wrapText="1"/>
    </xf>
    <xf numFmtId="0" fontId="13" fillId="0" borderId="3" xfId="0" applyFont="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0" fontId="14" fillId="15" borderId="3" xfId="0" applyFont="1" applyFill="1" applyBorder="1" applyAlignment="1">
      <alignment horizontal="center"/>
    </xf>
    <xf numFmtId="0" fontId="14" fillId="15" borderId="4" xfId="0" applyFont="1" applyFill="1" applyBorder="1" applyAlignment="1">
      <alignment horizontal="center"/>
    </xf>
    <xf numFmtId="0" fontId="14" fillId="15" borderId="5" xfId="0" applyFont="1" applyFill="1" applyBorder="1" applyAlignment="1">
      <alignment horizontal="center"/>
    </xf>
  </cellXfs>
  <cellStyles count="110">
    <cellStyle name="Gevolgde hyperlink" xfId="84" builtinId="9" hidden="1"/>
    <cellStyle name="Gevolgde hyperlink" xfId="2" builtinId="9" hidden="1"/>
    <cellStyle name="Gevolgde hyperlink" xfId="10" builtinId="9" hidden="1"/>
    <cellStyle name="Gevolgde hyperlink" xfId="54" builtinId="9" hidden="1"/>
    <cellStyle name="Gevolgde hyperlink" xfId="18" builtinId="9" hidden="1"/>
    <cellStyle name="Gevolgde hyperlink" xfId="90" builtinId="9" hidden="1"/>
    <cellStyle name="Gevolgde hyperlink" xfId="62" builtinId="9" hidden="1"/>
    <cellStyle name="Gevolgde hyperlink" xfId="52" builtinId="9" hidden="1"/>
    <cellStyle name="Gevolgde hyperlink" xfId="36" builtinId="9" hidden="1"/>
    <cellStyle name="Gevolgde hyperlink" xfId="42" builtinId="9" hidden="1"/>
    <cellStyle name="Gevolgde hyperlink" xfId="100" builtinId="9" hidden="1"/>
    <cellStyle name="Gevolgde hyperlink" xfId="98" builtinId="9" hidden="1"/>
    <cellStyle name="Gevolgde hyperlink" xfId="58" builtinId="9" hidden="1"/>
    <cellStyle name="Gevolgde hyperlink" xfId="94" builtinId="9" hidden="1"/>
    <cellStyle name="Gevolgde hyperlink" xfId="72" builtinId="9" hidden="1"/>
    <cellStyle name="Gevolgde hyperlink" xfId="92" builtinId="9" hidden="1"/>
    <cellStyle name="Gevolgde hyperlink" xfId="22" builtinId="9" hidden="1"/>
    <cellStyle name="Gevolgde hyperlink" xfId="64" builtinId="9" hidden="1"/>
    <cellStyle name="Gevolgde hyperlink" xfId="28" builtinId="9" hidden="1"/>
    <cellStyle name="Gevolgde hyperlink" xfId="50" builtinId="9" hidden="1"/>
    <cellStyle name="Gevolgde hyperlink" xfId="96" builtinId="9" hidden="1"/>
    <cellStyle name="Gevolgde hyperlink" xfId="34" builtinId="9" hidden="1"/>
    <cellStyle name="Gevolgde hyperlink" xfId="76" builtinId="9" hidden="1"/>
    <cellStyle name="Gevolgde hyperlink" xfId="82" builtinId="9" hidden="1"/>
    <cellStyle name="Gevolgde hyperlink" xfId="104" builtinId="9" hidden="1"/>
    <cellStyle name="Gevolgde hyperlink" xfId="46" builtinId="9" hidden="1"/>
    <cellStyle name="Gevolgde hyperlink" xfId="80" builtinId="9" hidden="1"/>
    <cellStyle name="Gevolgde hyperlink" xfId="8" builtinId="9" hidden="1"/>
    <cellStyle name="Gevolgde hyperlink" xfId="30" builtinId="9" hidden="1"/>
    <cellStyle name="Gevolgde hyperlink" xfId="56" builtinId="9" hidden="1"/>
    <cellStyle name="Gevolgde hyperlink" xfId="74" builtinId="9" hidden="1"/>
    <cellStyle name="Gevolgde hyperlink" xfId="88" builtinId="9" hidden="1"/>
    <cellStyle name="Gevolgde hyperlink" xfId="44" builtinId="9" hidden="1"/>
    <cellStyle name="Gevolgde hyperlink" xfId="4" builtinId="9" hidden="1"/>
    <cellStyle name="Gevolgde hyperlink" xfId="16" builtinId="9" hidden="1"/>
    <cellStyle name="Gevolgde hyperlink" xfId="24" builtinId="9" hidden="1"/>
    <cellStyle name="Gevolgde hyperlink" xfId="40" builtinId="9" hidden="1"/>
    <cellStyle name="Gevolgde hyperlink" xfId="78" builtinId="9" hidden="1"/>
    <cellStyle name="Gevolgde hyperlink" xfId="102" builtinId="9" hidden="1"/>
    <cellStyle name="Gevolgde hyperlink" xfId="12" builtinId="9" hidden="1"/>
    <cellStyle name="Gevolgde hyperlink" xfId="106" builtinId="9" hidden="1"/>
    <cellStyle name="Gevolgde hyperlink" xfId="66" builtinId="9" hidden="1"/>
    <cellStyle name="Gevolgde hyperlink" xfId="38" builtinId="9" hidden="1"/>
    <cellStyle name="Gevolgde hyperlink" xfId="32" builtinId="9" hidden="1"/>
    <cellStyle name="Gevolgde hyperlink" xfId="68" builtinId="9" hidden="1"/>
    <cellStyle name="Gevolgde hyperlink" xfId="86" builtinId="9" hidden="1"/>
    <cellStyle name="Gevolgde hyperlink" xfId="70" builtinId="9" hidden="1"/>
    <cellStyle name="Gevolgde hyperlink" xfId="60" builtinId="9" hidden="1"/>
    <cellStyle name="Gevolgde hyperlink" xfId="14" builtinId="9" hidden="1"/>
    <cellStyle name="Gevolgde hyperlink" xfId="48" builtinId="9" hidden="1"/>
    <cellStyle name="Gevolgde hyperlink" xfId="6" builtinId="9" hidden="1"/>
    <cellStyle name="Gevolgde hyperlink" xfId="26" builtinId="9" hidden="1"/>
    <cellStyle name="Gevolgde hyperlink" xfId="20" builtinId="9" hidden="1"/>
    <cellStyle name="Hyperlink" xfId="47" builtinId="8" hidden="1"/>
    <cellStyle name="Hyperlink" xfId="73" builtinId="8" hidden="1"/>
    <cellStyle name="Hyperlink" xfId="95" builtinId="8" hidden="1"/>
    <cellStyle name="Hyperlink" xfId="89" builtinId="8" hidden="1"/>
    <cellStyle name="Hyperlink" xfId="7" builtinId="8" hidden="1"/>
    <cellStyle name="Hyperlink" xfId="3" builtinId="8" hidden="1"/>
    <cellStyle name="Hyperlink" xfId="63" builtinId="8" hidden="1"/>
    <cellStyle name="Hyperlink" xfId="23" builtinId="8" hidden="1"/>
    <cellStyle name="Hyperlink" xfId="1" builtinId="8" hidden="1"/>
    <cellStyle name="Hyperlink" xfId="103" builtinId="8" hidden="1"/>
    <cellStyle name="Hyperlink" xfId="91" builtinId="8" hidden="1"/>
    <cellStyle name="Hyperlink" xfId="57" builtinId="8" hidden="1"/>
    <cellStyle name="Hyperlink" xfId="55" builtinId="8" hidden="1"/>
    <cellStyle name="Hyperlink" xfId="5" builtinId="8" hidden="1"/>
    <cellStyle name="Hyperlink" xfId="13" builtinId="8" hidden="1"/>
    <cellStyle name="Hyperlink" xfId="101" builtinId="8" hidden="1"/>
    <cellStyle name="Hyperlink" xfId="17" builtinId="8" hidden="1"/>
    <cellStyle name="Hyperlink" xfId="75" builtinId="8" hidden="1"/>
    <cellStyle name="Hyperlink" xfId="97" builtinId="8" hidden="1"/>
    <cellStyle name="Hyperlink" xfId="61" builtinId="8" hidden="1"/>
    <cellStyle name="Hyperlink" xfId="77" builtinId="8" hidden="1"/>
    <cellStyle name="Hyperlink" xfId="79" builtinId="8" hidden="1"/>
    <cellStyle name="Hyperlink" xfId="33" builtinId="8" hidden="1"/>
    <cellStyle name="Hyperlink" xfId="69" builtinId="8" hidden="1"/>
    <cellStyle name="Hyperlink" xfId="83" builtinId="8" hidden="1"/>
    <cellStyle name="Hyperlink" xfId="27" builtinId="8" hidden="1"/>
    <cellStyle name="Hyperlink" xfId="59" builtinId="8" hidden="1"/>
    <cellStyle name="Hyperlink" xfId="99" builtinId="8" hidden="1"/>
    <cellStyle name="Hyperlink" xfId="87" builtinId="8" hidden="1"/>
    <cellStyle name="Hyperlink" xfId="45" builtinId="8" hidden="1"/>
    <cellStyle name="Hyperlink" xfId="53" builtinId="8" hidden="1"/>
    <cellStyle name="Hyperlink" xfId="71" builtinId="8" hidden="1"/>
    <cellStyle name="Hyperlink" xfId="39" builtinId="8" hidden="1"/>
    <cellStyle name="Hyperlink" xfId="105" builtinId="8" hidden="1"/>
    <cellStyle name="Hyperlink" xfId="19" builtinId="8" hidden="1"/>
    <cellStyle name="Hyperlink" xfId="11" builtinId="8" hidden="1"/>
    <cellStyle name="Hyperlink" xfId="49" builtinId="8" hidden="1"/>
    <cellStyle name="Hyperlink" xfId="21" builtinId="8" hidden="1"/>
    <cellStyle name="Hyperlink" xfId="93" builtinId="8" hidden="1"/>
    <cellStyle name="Hyperlink" xfId="15" builtinId="8" hidden="1"/>
    <cellStyle name="Hyperlink" xfId="41" builtinId="8" hidden="1"/>
    <cellStyle name="Hyperlink" xfId="29" builtinId="8" hidden="1"/>
    <cellStyle name="Hyperlink" xfId="9" builtinId="8" hidden="1"/>
    <cellStyle name="Hyperlink" xfId="31" builtinId="8" hidden="1"/>
    <cellStyle name="Hyperlink" xfId="25" builtinId="8" hidden="1"/>
    <cellStyle name="Hyperlink" xfId="81" builtinId="8" hidden="1"/>
    <cellStyle name="Hyperlink" xfId="37" builtinId="8" hidden="1"/>
    <cellStyle name="Hyperlink" xfId="85" builtinId="8" hidden="1"/>
    <cellStyle name="Hyperlink" xfId="35" builtinId="8" hidden="1"/>
    <cellStyle name="Hyperlink" xfId="43" builtinId="8" hidden="1"/>
    <cellStyle name="Hyperlink" xfId="67" builtinId="8" hidden="1"/>
    <cellStyle name="Hyperlink" xfId="51" builtinId="8" hidden="1"/>
    <cellStyle name="Hyperlink" xfId="65" builtinId="8" hidden="1"/>
    <cellStyle name="Hyperlink" xfId="109" builtinId="8"/>
    <cellStyle name="Normal 2" xfId="107" xr:uid="{00000000-0005-0000-0000-00006B000000}"/>
    <cellStyle name="Standaard" xfId="0" builtinId="0"/>
    <cellStyle name="Standaard 2" xfId="108" xr:uid="{227F32D9-CFFD-4520-B7CF-8E7D0A070CB2}"/>
  </cellStyles>
  <dxfs count="0"/>
  <tableStyles count="0" defaultTableStyle="TableStyleMedium9" defaultPivotStyle="PivotStyleMedium4"/>
  <colors>
    <mruColors>
      <color rgb="FF0FA67E"/>
      <color rgb="FFE4F5F0"/>
      <color rgb="FFA3E7FF"/>
      <color rgb="FF6798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dienst-x.n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02A05-A825-4D99-AEF1-5CFEB0B040EA}">
  <sheetPr>
    <tabColor theme="7"/>
    <pageSetUpPr fitToPage="1"/>
  </sheetPr>
  <dimension ref="B2:F26"/>
  <sheetViews>
    <sheetView showGridLines="0" showRowColHeaders="0" tabSelected="1" zoomScaleNormal="100" workbookViewId="0">
      <selection activeCell="E23" sqref="E23"/>
    </sheetView>
  </sheetViews>
  <sheetFormatPr defaultColWidth="11" defaultRowHeight="15.6"/>
  <cols>
    <col min="1" max="1" width="2.75" style="1" customWidth="1"/>
    <col min="2" max="2" width="16.5" style="1" customWidth="1"/>
    <col min="3" max="3" width="8.75" style="1" customWidth="1"/>
    <col min="4" max="4" width="23.125" style="1" customWidth="1"/>
    <col min="5" max="5" width="53.25" style="1" customWidth="1"/>
    <col min="6" max="6" width="10.75" style="1" customWidth="1"/>
    <col min="7" max="7" width="44" style="1" customWidth="1"/>
    <col min="8" max="16384" width="11" style="1"/>
  </cols>
  <sheetData>
    <row r="2" spans="2:6" s="148" customFormat="1" ht="21">
      <c r="B2" s="174" t="s">
        <v>0</v>
      </c>
      <c r="C2" s="174"/>
      <c r="D2" s="174"/>
      <c r="E2" s="174"/>
      <c r="F2" s="174"/>
    </row>
    <row r="3" spans="2:6" ht="76.150000000000006" customHeight="1">
      <c r="B3" s="175" t="s">
        <v>1</v>
      </c>
      <c r="C3" s="175"/>
      <c r="D3" s="175"/>
      <c r="E3" s="175"/>
      <c r="F3" s="175"/>
    </row>
    <row r="4" spans="2:6">
      <c r="B4" s="9"/>
      <c r="C4" s="149"/>
      <c r="D4" s="149"/>
      <c r="E4" s="149"/>
      <c r="F4" s="2"/>
    </row>
    <row r="5" spans="2:6" s="148" customFormat="1" ht="21">
      <c r="B5" s="179" t="s">
        <v>2</v>
      </c>
      <c r="C5" s="179"/>
      <c r="D5" s="179"/>
      <c r="E5" s="150"/>
      <c r="F5" s="150"/>
    </row>
    <row r="6" spans="2:6" ht="74.45" customHeight="1">
      <c r="B6" s="176" t="s">
        <v>3</v>
      </c>
      <c r="C6" s="176"/>
      <c r="D6" s="176"/>
      <c r="E6" s="176"/>
      <c r="F6" s="176"/>
    </row>
    <row r="7" spans="2:6" ht="95.45" customHeight="1">
      <c r="B7" s="177" t="s">
        <v>4</v>
      </c>
      <c r="C7" s="177"/>
      <c r="D7" s="177"/>
      <c r="E7" s="177"/>
      <c r="F7" s="177"/>
    </row>
    <row r="8" spans="2:6" ht="97.9" customHeight="1">
      <c r="B8" s="3"/>
      <c r="C8" s="2"/>
      <c r="D8" s="2"/>
      <c r="E8" s="2"/>
      <c r="F8" s="2"/>
    </row>
    <row r="9" spans="2:6" s="151" customFormat="1" ht="21">
      <c r="B9" s="178" t="s">
        <v>5</v>
      </c>
      <c r="C9" s="178"/>
      <c r="D9" s="159"/>
      <c r="E9" s="159"/>
      <c r="F9" s="1"/>
    </row>
    <row r="10" spans="2:6" s="151" customFormat="1" ht="21">
      <c r="B10" s="160" t="s">
        <v>6</v>
      </c>
      <c r="C10" s="160" t="s">
        <v>7</v>
      </c>
      <c r="D10" s="160" t="s">
        <v>8</v>
      </c>
      <c r="E10" s="161" t="s">
        <v>9</v>
      </c>
      <c r="F10" s="1"/>
    </row>
    <row r="11" spans="2:6" ht="15.6" hidden="1" customHeight="1">
      <c r="B11" s="152">
        <v>42493</v>
      </c>
      <c r="C11" s="152" t="s">
        <v>10</v>
      </c>
      <c r="D11" s="152" t="s">
        <v>11</v>
      </c>
      <c r="E11" s="157" t="s">
        <v>12</v>
      </c>
      <c r="F11" s="2"/>
    </row>
    <row r="12" spans="2:6" ht="15.6" hidden="1" customHeight="1">
      <c r="B12" s="152">
        <v>42499</v>
      </c>
      <c r="C12" s="152" t="s">
        <v>13</v>
      </c>
      <c r="D12" s="152" t="s">
        <v>11</v>
      </c>
      <c r="E12" s="157" t="s">
        <v>14</v>
      </c>
      <c r="F12" s="2"/>
    </row>
    <row r="13" spans="2:6" ht="15.6" hidden="1" customHeight="1">
      <c r="B13" s="152">
        <v>42619</v>
      </c>
      <c r="C13" s="152" t="s">
        <v>15</v>
      </c>
      <c r="D13" s="152" t="s">
        <v>11</v>
      </c>
      <c r="E13" s="157" t="s">
        <v>16</v>
      </c>
      <c r="F13" s="2"/>
    </row>
    <row r="14" spans="2:6" ht="26.45" hidden="1" customHeight="1">
      <c r="B14" s="152">
        <v>42648</v>
      </c>
      <c r="C14" s="152" t="s">
        <v>17</v>
      </c>
      <c r="D14" s="158" t="s">
        <v>18</v>
      </c>
      <c r="E14" s="157" t="s">
        <v>19</v>
      </c>
      <c r="F14" s="2"/>
    </row>
    <row r="15" spans="2:6" ht="15.6" hidden="1" customHeight="1">
      <c r="B15" s="152">
        <v>42711</v>
      </c>
      <c r="C15" s="152" t="s">
        <v>20</v>
      </c>
      <c r="D15" s="152" t="s">
        <v>21</v>
      </c>
      <c r="E15" s="157" t="s">
        <v>22</v>
      </c>
      <c r="F15" s="2"/>
    </row>
    <row r="16" spans="2:6">
      <c r="B16" s="152">
        <v>42913</v>
      </c>
      <c r="C16" s="153" t="s">
        <v>23</v>
      </c>
      <c r="D16" s="154" t="s">
        <v>21</v>
      </c>
      <c r="E16" s="157" t="s">
        <v>24</v>
      </c>
      <c r="F16" s="2"/>
    </row>
    <row r="17" spans="2:6" ht="15.6" hidden="1" customHeight="1">
      <c r="B17" s="152">
        <v>43062</v>
      </c>
      <c r="C17" s="153" t="s">
        <v>25</v>
      </c>
      <c r="D17" s="154" t="s">
        <v>21</v>
      </c>
      <c r="E17" s="157" t="s">
        <v>26</v>
      </c>
      <c r="F17" s="2"/>
    </row>
    <row r="18" spans="2:6" ht="15.6" hidden="1" customHeight="1">
      <c r="B18" s="152">
        <v>43149</v>
      </c>
      <c r="C18" s="153" t="s">
        <v>27</v>
      </c>
      <c r="D18" s="154" t="s">
        <v>21</v>
      </c>
      <c r="E18" s="157" t="s">
        <v>28</v>
      </c>
      <c r="F18" s="2"/>
    </row>
    <row r="19" spans="2:6" ht="15.6" customHeight="1">
      <c r="B19" s="152">
        <v>44615</v>
      </c>
      <c r="C19" s="153" t="s">
        <v>29</v>
      </c>
      <c r="D19" s="154" t="s">
        <v>30</v>
      </c>
      <c r="E19" s="157" t="s">
        <v>31</v>
      </c>
      <c r="F19" s="2"/>
    </row>
    <row r="20" spans="2:6">
      <c r="B20" s="152">
        <v>44635</v>
      </c>
      <c r="C20" s="153" t="s">
        <v>32</v>
      </c>
      <c r="D20" s="154" t="s">
        <v>21</v>
      </c>
      <c r="E20" s="157" t="s">
        <v>24</v>
      </c>
      <c r="F20" s="2"/>
    </row>
    <row r="21" spans="2:6" ht="26.45">
      <c r="B21" s="152">
        <v>44637</v>
      </c>
      <c r="C21" s="153" t="s">
        <v>33</v>
      </c>
      <c r="D21" s="154" t="s">
        <v>30</v>
      </c>
      <c r="E21" s="157" t="s">
        <v>34</v>
      </c>
      <c r="F21" s="2"/>
    </row>
    <row r="22" spans="2:6" ht="26.45">
      <c r="B22" s="152">
        <v>44657</v>
      </c>
      <c r="C22" s="153" t="s">
        <v>35</v>
      </c>
      <c r="D22" s="154" t="s">
        <v>30</v>
      </c>
      <c r="E22" s="157" t="s">
        <v>36</v>
      </c>
      <c r="F22" s="2"/>
    </row>
    <row r="23" spans="2:6">
      <c r="B23" s="152">
        <v>44663</v>
      </c>
      <c r="C23" s="153" t="s">
        <v>37</v>
      </c>
      <c r="D23" s="153" t="s">
        <v>30</v>
      </c>
      <c r="E23" s="157" t="s">
        <v>38</v>
      </c>
      <c r="F23" s="2"/>
    </row>
    <row r="24" spans="2:6">
      <c r="F24" s="2"/>
    </row>
    <row r="25" spans="2:6">
      <c r="B25" s="155" t="s">
        <v>39</v>
      </c>
      <c r="C25" s="155"/>
      <c r="D25" s="155"/>
      <c r="E25" s="155"/>
      <c r="F25" s="2"/>
    </row>
    <row r="26" spans="2:6" s="156" customFormat="1" ht="28.9" customHeight="1">
      <c r="B26" s="173" t="s">
        <v>40</v>
      </c>
      <c r="C26" s="173"/>
      <c r="D26" s="173"/>
      <c r="E26" s="173"/>
      <c r="F26" s="1"/>
    </row>
  </sheetData>
  <customSheetViews>
    <customSheetView guid="{14331BBB-A2F9-4F24-9D3C-04D7C58EA9C5}">
      <selection activeCell="A6" sqref="A6:E6"/>
    </customSheetView>
  </customSheetViews>
  <mergeCells count="7">
    <mergeCell ref="B26:E26"/>
    <mergeCell ref="B2:F2"/>
    <mergeCell ref="B3:F3"/>
    <mergeCell ref="B6:F6"/>
    <mergeCell ref="B7:F7"/>
    <mergeCell ref="B9:C9"/>
    <mergeCell ref="B5:D5"/>
  </mergeCells>
  <pageMargins left="0.75" right="0.75" top="1" bottom="1" header="0.5" footer="0.5"/>
  <pageSetup paperSize="9" scale="62"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L9"/>
  <sheetViews>
    <sheetView zoomScale="55" zoomScaleNormal="55" workbookViewId="0">
      <pane xSplit="3" ySplit="4" topLeftCell="D14" activePane="bottomRight" state="frozen"/>
      <selection pane="bottomRight" activeCell="I17" sqref="I17"/>
      <selection pane="bottomLeft" activeCell="A5" sqref="A5"/>
      <selection pane="topRight" activeCell="D1" sqref="D1"/>
    </sheetView>
  </sheetViews>
  <sheetFormatPr defaultColWidth="11" defaultRowHeight="15"/>
  <cols>
    <col min="1" max="1" width="18.875" style="3" customWidth="1"/>
    <col min="2" max="2" width="29.875" style="3" customWidth="1"/>
    <col min="3" max="3" width="18.875" style="3" customWidth="1"/>
    <col min="4" max="4" width="40.5" style="3" customWidth="1"/>
    <col min="5" max="5" width="38.25" style="3" customWidth="1"/>
    <col min="6" max="6" width="26.75" style="3" customWidth="1"/>
    <col min="7" max="7" width="29.875" style="3" customWidth="1"/>
    <col min="8" max="8" width="32.75" style="3" customWidth="1"/>
    <col min="9" max="10" width="29.875" style="3" customWidth="1"/>
    <col min="11" max="11" width="60" style="3" customWidth="1"/>
    <col min="12" max="12" width="3.875" style="3" customWidth="1"/>
    <col min="13" max="16384" width="11" style="3"/>
  </cols>
  <sheetData>
    <row r="1" spans="1:12" hidden="1"/>
    <row r="2" spans="1:12" ht="15.6">
      <c r="A2" s="5"/>
      <c r="B2" s="5"/>
      <c r="C2" s="5"/>
      <c r="D2" s="10" t="s">
        <v>127</v>
      </c>
      <c r="E2" s="5"/>
      <c r="F2" s="5"/>
      <c r="G2" s="5"/>
      <c r="H2" s="5"/>
      <c r="I2" s="5"/>
      <c r="J2" s="5"/>
      <c r="K2" s="5"/>
      <c r="L2" s="5"/>
    </row>
    <row r="3" spans="1:12" ht="29.45" customHeight="1">
      <c r="A3" s="5"/>
      <c r="B3" s="5"/>
      <c r="C3" s="5"/>
      <c r="D3" s="13" t="s">
        <v>101</v>
      </c>
      <c r="E3" s="13" t="s">
        <v>105</v>
      </c>
      <c r="F3" s="13" t="s">
        <v>108</v>
      </c>
      <c r="G3" s="13" t="s">
        <v>111</v>
      </c>
      <c r="H3" s="13" t="s">
        <v>114</v>
      </c>
      <c r="I3" s="13" t="s">
        <v>117</v>
      </c>
      <c r="J3" s="13" t="s">
        <v>119</v>
      </c>
      <c r="K3" s="13" t="s">
        <v>120</v>
      </c>
      <c r="L3" s="5"/>
    </row>
    <row r="4" spans="1:12" s="24" customFormat="1" ht="15.6">
      <c r="A4" s="14" t="s">
        <v>64</v>
      </c>
      <c r="B4" s="14" t="s">
        <v>133</v>
      </c>
      <c r="C4" s="23" t="s">
        <v>134</v>
      </c>
      <c r="D4" s="13"/>
      <c r="E4" s="13"/>
      <c r="F4" s="13"/>
      <c r="G4" s="13"/>
      <c r="H4" s="13"/>
      <c r="I4" s="13"/>
      <c r="J4" s="13"/>
      <c r="K4" s="13"/>
      <c r="L4" s="10"/>
    </row>
    <row r="5" spans="1:12" ht="298.89999999999998" customHeight="1">
      <c r="A5" s="25" t="s">
        <v>135</v>
      </c>
      <c r="B5" s="64" t="s">
        <v>190</v>
      </c>
      <c r="C5" s="64" t="s">
        <v>191</v>
      </c>
      <c r="D5" s="65" t="s">
        <v>192</v>
      </c>
      <c r="E5" s="65" t="s">
        <v>193</v>
      </c>
      <c r="F5" s="65" t="s">
        <v>194</v>
      </c>
      <c r="G5" s="65" t="s">
        <v>195</v>
      </c>
      <c r="H5" s="65" t="s">
        <v>196</v>
      </c>
      <c r="I5" s="65" t="s">
        <v>197</v>
      </c>
      <c r="J5" s="65" t="s">
        <v>198</v>
      </c>
      <c r="K5" s="39" t="s">
        <v>199</v>
      </c>
      <c r="L5" s="5"/>
    </row>
    <row r="6" spans="1:12" ht="315">
      <c r="A6" s="26" t="s">
        <v>144</v>
      </c>
      <c r="B6" s="66" t="s">
        <v>200</v>
      </c>
      <c r="C6" s="66" t="s">
        <v>201</v>
      </c>
      <c r="D6" s="45" t="s">
        <v>202</v>
      </c>
      <c r="E6" s="65" t="s">
        <v>203</v>
      </c>
      <c r="F6" s="65" t="s">
        <v>204</v>
      </c>
      <c r="G6" s="65" t="s">
        <v>205</v>
      </c>
      <c r="H6" s="65" t="s">
        <v>206</v>
      </c>
      <c r="I6" s="65" t="s">
        <v>207</v>
      </c>
      <c r="J6" s="65" t="s">
        <v>208</v>
      </c>
      <c r="K6" s="39" t="s">
        <v>209</v>
      </c>
      <c r="L6" s="5"/>
    </row>
    <row r="7" spans="1:12" ht="403.9" customHeight="1">
      <c r="A7" s="27" t="s">
        <v>153</v>
      </c>
      <c r="B7" s="67" t="s">
        <v>210</v>
      </c>
      <c r="C7" s="67" t="s">
        <v>211</v>
      </c>
      <c r="D7" s="39" t="s">
        <v>212</v>
      </c>
      <c r="E7" s="65" t="s">
        <v>213</v>
      </c>
      <c r="F7" s="65" t="s">
        <v>214</v>
      </c>
      <c r="G7" s="65" t="s">
        <v>215</v>
      </c>
      <c r="H7" s="65" t="s">
        <v>206</v>
      </c>
      <c r="I7" s="65" t="s">
        <v>216</v>
      </c>
      <c r="J7" s="65" t="s">
        <v>217</v>
      </c>
      <c r="K7" s="39" t="s">
        <v>218</v>
      </c>
      <c r="L7" s="5"/>
    </row>
    <row r="8" spans="1:12">
      <c r="A8" s="5"/>
      <c r="B8" s="5"/>
      <c r="C8" s="5"/>
      <c r="D8" s="5"/>
      <c r="E8" s="5"/>
      <c r="F8" s="5"/>
      <c r="G8" s="5"/>
      <c r="H8" s="5"/>
      <c r="I8" s="5"/>
      <c r="J8" s="5"/>
      <c r="K8" s="5"/>
      <c r="L8" s="5"/>
    </row>
    <row r="9" spans="1:12">
      <c r="A9" s="3" t="s">
        <v>219</v>
      </c>
    </row>
  </sheetData>
  <customSheetViews>
    <customSheetView guid="{14331BBB-A2F9-4F24-9D3C-04D7C58EA9C5}" scale="55">
      <pane xSplit="3" ySplit="4" topLeftCell="D5" activePane="bottomRight" state="frozen"/>
      <selection pane="bottomRight" activeCell="B7" sqref="B7"/>
    </customSheetView>
  </customSheetViews>
  <pageMargins left="0.75" right="0.75" top="1" bottom="1" header="0.5" footer="0.5"/>
  <pageSetup paperSize="8" scale="52" orientation="landscape" horizontalDpi="4294967292" verticalDpi="429496729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49B90-41F5-4AED-94F1-8EC095B1E04A}">
  <dimension ref="A1:B4"/>
  <sheetViews>
    <sheetView workbookViewId="0">
      <selection activeCell="N50" sqref="N50"/>
    </sheetView>
  </sheetViews>
  <sheetFormatPr defaultRowHeight="15.6"/>
  <cols>
    <col min="1" max="1" width="8.375" customWidth="1"/>
    <col min="2" max="2" width="3.375" customWidth="1"/>
  </cols>
  <sheetData>
    <row r="1" spans="1:2">
      <c r="A1" t="s">
        <v>220</v>
      </c>
      <c r="B1" s="83" t="s">
        <v>221</v>
      </c>
    </row>
    <row r="2" spans="1:2">
      <c r="A2" t="s">
        <v>135</v>
      </c>
      <c r="B2">
        <v>1</v>
      </c>
    </row>
    <row r="3" spans="1:2">
      <c r="A3" t="s">
        <v>144</v>
      </c>
      <c r="B3">
        <v>2</v>
      </c>
    </row>
    <row r="4" spans="1:2">
      <c r="A4" t="s">
        <v>153</v>
      </c>
      <c r="B4">
        <v>3</v>
      </c>
    </row>
  </sheetData>
  <customSheetViews>
    <customSheetView guid="{14331BBB-A2F9-4F24-9D3C-04D7C58EA9C5}">
      <selection activeCell="N50" sqref="N50"/>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3D597-484D-49CB-A5DE-690E3E9A2F4E}">
  <sheetPr>
    <tabColor theme="7"/>
    <pageSetUpPr fitToPage="1"/>
  </sheetPr>
  <dimension ref="B1:E17"/>
  <sheetViews>
    <sheetView showGridLines="0" showRowColHeaders="0" zoomScaleNormal="100" zoomScaleSheetLayoutView="100" workbookViewId="0">
      <selection activeCell="C15" sqref="C15"/>
    </sheetView>
  </sheetViews>
  <sheetFormatPr defaultColWidth="11" defaultRowHeight="15.6"/>
  <cols>
    <col min="1" max="1" width="2.25" style="1" customWidth="1"/>
    <col min="2" max="2" width="21.25" style="1" customWidth="1"/>
    <col min="3" max="3" width="56.125" style="1" customWidth="1"/>
    <col min="4" max="4" width="71.375" style="1" customWidth="1"/>
    <col min="5" max="5" width="44" style="1" customWidth="1"/>
    <col min="6" max="16384" width="11" style="1"/>
  </cols>
  <sheetData>
    <row r="1" spans="2:5" ht="24" customHeight="1" thickBot="1">
      <c r="B1" s="184" t="s">
        <v>41</v>
      </c>
      <c r="C1" s="184"/>
      <c r="D1" s="2"/>
    </row>
    <row r="2" spans="2:5" ht="16.149999999999999" thickTop="1">
      <c r="B2" s="182" t="s">
        <v>42</v>
      </c>
      <c r="C2" s="183"/>
    </row>
    <row r="3" spans="2:5">
      <c r="B3" s="88" t="s">
        <v>43</v>
      </c>
      <c r="C3" s="115" t="s">
        <v>44</v>
      </c>
      <c r="D3" s="86"/>
    </row>
    <row r="4" spans="2:5">
      <c r="B4" s="88" t="s">
        <v>45</v>
      </c>
      <c r="C4" s="115" t="s">
        <v>46</v>
      </c>
      <c r="D4" s="86"/>
    </row>
    <row r="5" spans="2:5" ht="16.149999999999999" thickBot="1">
      <c r="B5" s="89" t="s">
        <v>47</v>
      </c>
      <c r="C5" s="162" t="s">
        <v>48</v>
      </c>
      <c r="D5" s="86"/>
    </row>
    <row r="6" spans="2:5" ht="31.9" customHeight="1" thickTop="1" thickBot="1">
      <c r="B6" s="84"/>
      <c r="C6" s="84"/>
      <c r="D6" s="2"/>
    </row>
    <row r="7" spans="2:5" ht="16.149999999999999" thickTop="1">
      <c r="B7" s="180" t="s">
        <v>49</v>
      </c>
      <c r="C7" s="181"/>
      <c r="D7" s="2"/>
    </row>
    <row r="8" spans="2:5">
      <c r="B8" s="88" t="s">
        <v>50</v>
      </c>
      <c r="C8" s="115" t="s">
        <v>51</v>
      </c>
    </row>
    <row r="9" spans="2:5" ht="16.149999999999999" thickBot="1">
      <c r="B9" s="89" t="s">
        <v>52</v>
      </c>
      <c r="C9" s="116" t="s">
        <v>53</v>
      </c>
    </row>
    <row r="10" spans="2:5" ht="29.45" customHeight="1" thickTop="1" thickBot="1"/>
    <row r="11" spans="2:5" ht="16.149999999999999" thickTop="1">
      <c r="B11" s="180" t="s">
        <v>54</v>
      </c>
      <c r="C11" s="181"/>
    </row>
    <row r="12" spans="2:5">
      <c r="B12" s="88" t="s">
        <v>50</v>
      </c>
      <c r="C12" s="115" t="s">
        <v>51</v>
      </c>
    </row>
    <row r="13" spans="2:5">
      <c r="B13" s="88" t="s">
        <v>52</v>
      </c>
      <c r="C13" s="115" t="s">
        <v>53</v>
      </c>
    </row>
    <row r="14" spans="2:5">
      <c r="B14" s="88" t="s">
        <v>55</v>
      </c>
      <c r="C14" s="115" t="s">
        <v>56</v>
      </c>
    </row>
    <row r="15" spans="2:5">
      <c r="B15" s="88" t="s">
        <v>57</v>
      </c>
      <c r="C15" s="115" t="s">
        <v>58</v>
      </c>
      <c r="D15" s="71"/>
      <c r="E15" s="71"/>
    </row>
    <row r="16" spans="2:5" ht="16.149999999999999" thickBot="1">
      <c r="B16" s="89" t="s">
        <v>59</v>
      </c>
      <c r="C16" s="146" t="s">
        <v>6</v>
      </c>
    </row>
    <row r="17" ht="16.149999999999999" thickTop="1"/>
  </sheetData>
  <customSheetViews>
    <customSheetView guid="{14331BBB-A2F9-4F24-9D3C-04D7C58EA9C5}" showPageBreaks="1" view="pageLayout">
      <selection activeCell="C24" sqref="C24"/>
    </customSheetView>
  </customSheetViews>
  <mergeCells count="4">
    <mergeCell ref="B11:C11"/>
    <mergeCell ref="B2:C2"/>
    <mergeCell ref="B7:C7"/>
    <mergeCell ref="B1:C1"/>
  </mergeCells>
  <dataValidations count="1">
    <dataValidation type="list" errorStyle="warning" allowBlank="1" showInputMessage="1" showErrorMessage="1" errorTitle="Toetsvorm selecteren" error="* selecteer de toetsvorm *" sqref="C15:E15" xr:uid="{A60E1829-F1D3-41A2-BCE3-1182B7F38624}">
      <formula1>"Self-assessment,Interne audit,Peer review,Externe audit]"</formula1>
    </dataValidation>
  </dataValidations>
  <hyperlinks>
    <hyperlink ref="C5" r:id="rId1" xr:uid="{DCAE3B56-CA05-4DBA-8730-5D00550AFF3C}"/>
  </hyperlinks>
  <pageMargins left="0.75" right="0.75" top="1" bottom="1" header="0.5" footer="0.5"/>
  <pageSetup paperSize="9" orientation="portrait" horizontalDpi="4294967293" verticalDpi="4294967293"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6912-37FC-4E1E-8D02-1F4C39E56682}">
  <sheetPr>
    <tabColor theme="7"/>
  </sheetPr>
  <dimension ref="B1:O16"/>
  <sheetViews>
    <sheetView showGridLines="0" showRowColHeaders="0" zoomScale="90" zoomScaleNormal="90" workbookViewId="0">
      <selection activeCell="D9" sqref="D9"/>
    </sheetView>
  </sheetViews>
  <sheetFormatPr defaultRowHeight="15.6"/>
  <cols>
    <col min="1" max="1" width="1.5" customWidth="1"/>
    <col min="2" max="2" width="1.375" customWidth="1"/>
    <col min="3" max="3" width="33.5" customWidth="1"/>
    <col min="4" max="4" width="9.625" customWidth="1"/>
    <col min="5" max="5" width="16" customWidth="1"/>
    <col min="6" max="6" width="1.625" customWidth="1"/>
    <col min="7" max="7" width="1.375" customWidth="1"/>
    <col min="8" max="8" width="39.625" customWidth="1"/>
    <col min="9" max="9" width="9.25" customWidth="1"/>
    <col min="10" max="10" width="15.75" customWidth="1"/>
    <col min="11" max="11" width="1.75" customWidth="1"/>
    <col min="12" max="12" width="1.25" customWidth="1"/>
    <col min="13" max="13" width="38.375" customWidth="1"/>
    <col min="14" max="14" width="10" customWidth="1"/>
    <col min="15" max="15" width="15" customWidth="1"/>
  </cols>
  <sheetData>
    <row r="1" spans="2:15" ht="4.9000000000000004" customHeight="1"/>
    <row r="2" spans="2:15">
      <c r="B2" s="189" t="s">
        <v>2</v>
      </c>
      <c r="C2" s="189"/>
      <c r="D2" s="189"/>
      <c r="E2" s="189"/>
      <c r="F2" s="189"/>
      <c r="G2" s="189"/>
      <c r="H2" s="189"/>
      <c r="I2" s="189"/>
      <c r="J2" s="189"/>
      <c r="K2" s="189"/>
      <c r="L2" s="189"/>
      <c r="M2" s="189"/>
      <c r="N2" s="189"/>
      <c r="O2" s="189"/>
    </row>
    <row r="3" spans="2:15" ht="55.9" customHeight="1">
      <c r="B3" s="190" t="s">
        <v>60</v>
      </c>
      <c r="C3" s="190"/>
      <c r="D3" s="190"/>
      <c r="E3" s="190"/>
      <c r="F3" s="190"/>
      <c r="G3" s="190"/>
      <c r="H3" s="190"/>
      <c r="I3" s="190"/>
      <c r="J3" s="190"/>
      <c r="K3" s="190"/>
      <c r="L3" s="190"/>
      <c r="M3" s="190"/>
      <c r="N3" s="190"/>
      <c r="O3" s="190"/>
    </row>
    <row r="5" spans="2:15" ht="21">
      <c r="C5" s="100"/>
      <c r="D5" s="79" t="s">
        <v>61</v>
      </c>
      <c r="E5" s="91"/>
      <c r="G5" s="100"/>
      <c r="I5" s="133" t="s">
        <v>61</v>
      </c>
      <c r="J5" s="132"/>
      <c r="N5" s="135" t="s">
        <v>61</v>
      </c>
      <c r="O5" s="111"/>
    </row>
    <row r="6" spans="2:15" ht="21">
      <c r="B6" s="77"/>
      <c r="C6" s="77" t="s">
        <v>62</v>
      </c>
      <c r="D6" s="92" t="str">
        <f>IF(COUNTIF(D9:D13,"* 
Kies een 
antwoord 
*")&gt;0,"Hoog",IF(COUNTIF(D9:D13,"")&gt;0,"Hoog",IF(COUNTIF(D9:D13,"Hoog")&gt;0,"Hoog",IF(COUNTIF(D9:D13,"Midden")&gt;0,"Midden",IF(COUNTIF(D9:D13,"Laag")&gt;0,"Laag","Hoog")))))</f>
        <v>Hoog</v>
      </c>
      <c r="E6" s="93"/>
      <c r="G6" s="105"/>
      <c r="H6" s="105" t="s">
        <v>63</v>
      </c>
      <c r="I6" s="134" t="str">
        <f>IF(COUNTIF(I9:I16,"* 
Kies een 
antwoord 
*")&gt;0,"Hoog",IF(COUNTIF(I9:I16,"")&gt;0,"Hoog",IF(COUNTIF(I9:I16,"Hoog")&gt;0,"Hoog",IF(COUNTIF(I9:I16,"Midden")&gt;0,"Midden",IF(COUNTIF(I9:I16,"Laag")&gt;0,"Laag","Hoog")))))</f>
        <v>Hoog</v>
      </c>
      <c r="J6" s="105"/>
      <c r="L6" s="111"/>
      <c r="M6" s="111" t="s">
        <v>64</v>
      </c>
      <c r="N6" s="135" t="str">
        <f>IF(COUNTIF(N9:N13,"* 
Kies een 
antwoord 
*")&gt;0,"Hoog",IF(COUNTIF(N9:N13,"")&gt;0,"Hoog",IF(COUNTIF(N9:N13,"Hoog")&gt;0,"Hoog",IF(COUNTIF(N9:N13,"Midden")&gt;0,"Midden",IF(COUNTIF(N9:N13,"Laag")&gt;0,"Laag","Hoog")))))</f>
        <v>Hoog</v>
      </c>
      <c r="O6" s="111"/>
    </row>
    <row r="7" spans="2:15" ht="29.45" customHeight="1">
      <c r="B7" s="118"/>
      <c r="C7" s="117"/>
      <c r="D7" s="186" t="s">
        <v>65</v>
      </c>
      <c r="E7" s="186"/>
      <c r="G7" s="122"/>
      <c r="H7" s="121"/>
      <c r="I7" s="187" t="s">
        <v>65</v>
      </c>
      <c r="J7" s="187"/>
      <c r="L7" s="126"/>
      <c r="M7" s="125"/>
      <c r="N7" s="188" t="s">
        <v>65</v>
      </c>
      <c r="O7" s="188"/>
    </row>
    <row r="8" spans="2:15">
      <c r="B8" s="119"/>
      <c r="C8" s="138" t="s">
        <v>66</v>
      </c>
      <c r="D8" s="139" t="s">
        <v>67</v>
      </c>
      <c r="E8" s="138" t="s">
        <v>68</v>
      </c>
      <c r="G8" s="122"/>
      <c r="H8" s="140" t="s">
        <v>66</v>
      </c>
      <c r="I8" s="141" t="s">
        <v>67</v>
      </c>
      <c r="J8" s="142" t="s">
        <v>68</v>
      </c>
      <c r="L8" s="126"/>
      <c r="M8" s="143" t="s">
        <v>66</v>
      </c>
      <c r="N8" s="144" t="s">
        <v>67</v>
      </c>
      <c r="O8" s="145" t="s">
        <v>68</v>
      </c>
    </row>
    <row r="9" spans="2:15" ht="124.15">
      <c r="B9" s="120"/>
      <c r="C9" s="123" t="s">
        <v>69</v>
      </c>
      <c r="D9" s="128" t="s">
        <v>70</v>
      </c>
      <c r="E9" s="129"/>
      <c r="G9" s="122"/>
      <c r="H9" s="124" t="s">
        <v>71</v>
      </c>
      <c r="I9" s="128" t="s">
        <v>70</v>
      </c>
      <c r="J9" s="130"/>
      <c r="L9" s="126"/>
      <c r="M9" s="127" t="s">
        <v>72</v>
      </c>
      <c r="N9" s="128" t="s">
        <v>70</v>
      </c>
      <c r="O9" s="131" t="s">
        <v>73</v>
      </c>
    </row>
    <row r="10" spans="2:15" ht="101.45" customHeight="1">
      <c r="B10" s="120"/>
      <c r="C10" s="123" t="s">
        <v>74</v>
      </c>
      <c r="D10" s="128" t="s">
        <v>70</v>
      </c>
      <c r="E10" s="129"/>
      <c r="G10" s="122"/>
      <c r="H10" s="124" t="s">
        <v>75</v>
      </c>
      <c r="I10" s="128" t="s">
        <v>70</v>
      </c>
      <c r="J10" s="130"/>
      <c r="L10" s="126"/>
      <c r="M10" s="127" t="s">
        <v>76</v>
      </c>
      <c r="N10" s="128" t="s">
        <v>70</v>
      </c>
      <c r="O10" s="131"/>
    </row>
    <row r="11" spans="2:15" ht="104.45" customHeight="1">
      <c r="B11" s="120"/>
      <c r="C11" s="123" t="s">
        <v>77</v>
      </c>
      <c r="D11" s="128" t="s">
        <v>70</v>
      </c>
      <c r="E11" s="129"/>
      <c r="G11" s="122"/>
      <c r="H11" s="124" t="s">
        <v>78</v>
      </c>
      <c r="I11" s="128" t="s">
        <v>70</v>
      </c>
      <c r="J11" s="130"/>
      <c r="L11" s="126"/>
      <c r="M11" s="127" t="s">
        <v>79</v>
      </c>
      <c r="N11" s="128" t="s">
        <v>70</v>
      </c>
      <c r="O11" s="131"/>
    </row>
    <row r="12" spans="2:15" ht="151.9">
      <c r="B12" s="120"/>
      <c r="C12" s="123" t="s">
        <v>80</v>
      </c>
      <c r="D12" s="128" t="s">
        <v>70</v>
      </c>
      <c r="E12" s="129"/>
      <c r="G12" s="122"/>
      <c r="H12" s="124" t="s">
        <v>81</v>
      </c>
      <c r="I12" s="128" t="s">
        <v>70</v>
      </c>
      <c r="J12" s="130"/>
      <c r="L12" s="126"/>
      <c r="M12" s="127" t="s">
        <v>82</v>
      </c>
      <c r="N12" s="128" t="s">
        <v>70</v>
      </c>
      <c r="O12" s="131"/>
    </row>
    <row r="13" spans="2:15" ht="99" customHeight="1">
      <c r="B13" s="120"/>
      <c r="C13" s="123" t="s">
        <v>83</v>
      </c>
      <c r="D13" s="128" t="s">
        <v>70</v>
      </c>
      <c r="E13" s="129"/>
      <c r="G13" s="122"/>
      <c r="H13" s="124" t="s">
        <v>84</v>
      </c>
      <c r="I13" s="128" t="s">
        <v>70</v>
      </c>
      <c r="J13" s="130"/>
      <c r="L13" s="126"/>
      <c r="M13" s="127" t="s">
        <v>85</v>
      </c>
      <c r="N13" s="128" t="s">
        <v>70</v>
      </c>
      <c r="O13" s="131"/>
    </row>
    <row r="14" spans="2:15" ht="103.15" customHeight="1">
      <c r="G14" s="122"/>
      <c r="H14" s="124" t="s">
        <v>86</v>
      </c>
      <c r="I14" s="128" t="s">
        <v>70</v>
      </c>
      <c r="J14" s="130"/>
      <c r="M14" s="99"/>
    </row>
    <row r="15" spans="2:15" ht="90.6" customHeight="1">
      <c r="G15" s="122"/>
      <c r="H15" s="124" t="s">
        <v>87</v>
      </c>
      <c r="I15" s="128" t="s">
        <v>70</v>
      </c>
      <c r="J15" s="130"/>
      <c r="M15" s="185" t="s">
        <v>88</v>
      </c>
      <c r="N15" s="185"/>
      <c r="O15" s="185"/>
    </row>
    <row r="16" spans="2:15" ht="76.900000000000006" customHeight="1">
      <c r="G16" s="122"/>
      <c r="H16" s="124" t="s">
        <v>89</v>
      </c>
      <c r="I16" s="128" t="s">
        <v>70</v>
      </c>
      <c r="J16" s="130"/>
      <c r="M16" s="99"/>
    </row>
  </sheetData>
  <customSheetViews>
    <customSheetView guid="{14331BBB-A2F9-4F24-9D3C-04D7C58EA9C5}" scale="85">
      <selection activeCell="B14" sqref="B14"/>
    </customSheetView>
  </customSheetViews>
  <mergeCells count="6">
    <mergeCell ref="M15:O15"/>
    <mergeCell ref="D7:E7"/>
    <mergeCell ref="I7:J7"/>
    <mergeCell ref="N7:O7"/>
    <mergeCell ref="B2:O2"/>
    <mergeCell ref="B3:O3"/>
  </mergeCells>
  <dataValidations count="1">
    <dataValidation type="list" errorStyle="warning" allowBlank="1" showInputMessage="1" showErrorMessage="1" sqref="D9:D13 N9:N13 I9:I16" xr:uid="{0F3E449D-B635-4056-AAB1-CFF052910C30}">
      <formula1>"Laag,Midden,Hoog"</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C1:F12"/>
  <sheetViews>
    <sheetView showGridLines="0" showRowColHeaders="0" topLeftCell="B1" zoomScale="90" zoomScaleNormal="90" workbookViewId="0">
      <selection activeCell="C7" sqref="C7:C8"/>
    </sheetView>
  </sheetViews>
  <sheetFormatPr defaultColWidth="11" defaultRowHeight="15.6"/>
  <cols>
    <col min="1" max="2" width="2.375" style="1" customWidth="1"/>
    <col min="3" max="5" width="54.875" style="1" customWidth="1"/>
    <col min="6" max="6" width="45.25" style="1" customWidth="1"/>
    <col min="7" max="7" width="44" style="1" customWidth="1"/>
    <col min="8" max="16384" width="11" style="1"/>
  </cols>
  <sheetData>
    <row r="1" spans="3:6" ht="17.45" customHeight="1" thickBot="1"/>
    <row r="2" spans="3:6" ht="21" customHeight="1">
      <c r="C2" s="192" t="s">
        <v>2</v>
      </c>
      <c r="D2" s="193"/>
      <c r="E2" s="172"/>
    </row>
    <row r="3" spans="3:6" ht="66" customHeight="1" thickBot="1">
      <c r="C3" s="194" t="s">
        <v>90</v>
      </c>
      <c r="D3" s="195"/>
      <c r="E3" s="196"/>
    </row>
    <row r="4" spans="3:6" ht="48.6" customHeight="1" thickBot="1">
      <c r="C4" s="203" t="str">
        <f>IF(AND(_xlfn.ISFORMULA(E7),_xlfn.ISFORMULA(C7),_xlfn.ISFORMULA(D7)),"","Let op! Onderstaande BIV is handmatig ingevuld en wordt niet meer automatisch bijgewerkt op basis van de antwoorden in stap 2.")</f>
        <v/>
      </c>
      <c r="D4" s="203"/>
      <c r="E4" s="203"/>
      <c r="F4" s="2"/>
    </row>
    <row r="5" spans="3:6" ht="25.9" customHeight="1">
      <c r="C5" s="197" t="s">
        <v>91</v>
      </c>
      <c r="D5" s="198"/>
      <c r="E5" s="199"/>
      <c r="F5" s="87"/>
    </row>
    <row r="6" spans="3:6" ht="31.9" customHeight="1">
      <c r="C6" s="163" t="s">
        <v>62</v>
      </c>
      <c r="D6" s="137" t="s">
        <v>92</v>
      </c>
      <c r="E6" s="164" t="s">
        <v>64</v>
      </c>
      <c r="F6" s="191"/>
    </row>
    <row r="7" spans="3:6" ht="14.45" customHeight="1">
      <c r="C7" s="200" t="str">
        <f>'Stap 2.'!D6</f>
        <v>Hoog</v>
      </c>
      <c r="D7" s="201" t="str">
        <f>'Stap 2.'!I6</f>
        <v>Hoog</v>
      </c>
      <c r="E7" s="202" t="str">
        <f>'Stap 2.'!N6</f>
        <v>Hoog</v>
      </c>
      <c r="F7" s="191"/>
    </row>
    <row r="8" spans="3:6" ht="24" customHeight="1">
      <c r="C8" s="200"/>
      <c r="D8" s="201"/>
      <c r="E8" s="202"/>
      <c r="F8" s="191"/>
    </row>
    <row r="9" spans="3:6" ht="15.6" customHeight="1">
      <c r="C9" s="165" t="s">
        <v>93</v>
      </c>
      <c r="D9" s="134" t="str">
        <f>C9</f>
        <v>Toelichting</v>
      </c>
      <c r="E9" s="166" t="str">
        <f>D9</f>
        <v>Toelichting</v>
      </c>
      <c r="F9" s="2"/>
    </row>
    <row r="10" spans="3:6" ht="111.6" customHeight="1">
      <c r="C10" s="167" t="str">
        <f>VLOOKUP($C$7,Beschikbaarheid!$A$4:$C$7,2,FALSE)</f>
        <v>Beschikbaarheid is noodzakelijk.
Algeheel verlies of niet beschikbaar zijn van deze informatie gedurende een werkdag brengt merkbare schade toe aan de belangen van de instelling, haar medewerkers of haar studenten of klanten.</v>
      </c>
      <c r="D10" s="136" t="str">
        <f>VLOOKUP($D$7,Integriteit!$A$4:$C$7,2,FALSE)</f>
        <v>Integriteit is noodzakelijk.
Blijvende juistheid van informatie is noodzakelijk; er zijn geen toleranties toelaatbaar. Het is noodzakelijk dat correctheid onbetwistbaar aangetoond kan worden.
Indien informatie niet volledig, correct of actueel is, leidt dit tot ernstige schade.</v>
      </c>
      <c r="E10" s="168" t="str">
        <f>VLOOKUP(E$7,Vertrouwelijkheid!$A$4:$C$7,2,FALSE)</f>
        <v>Informatie is geheim. 
De organisatie, instelling of betrokkene kan ernstige schade lijden indien informatie toegankelijk is voor ongeautoriseerde personen. Informatie mag uitsluitend toegankelijk zijn voor een zeer geselecteerde groep personen. Hieronder vallen onder andere bijzondere persoonsgegevens.</v>
      </c>
      <c r="F10" s="2"/>
    </row>
    <row r="11" spans="3:6" ht="15.6" customHeight="1">
      <c r="C11" s="165" t="s">
        <v>94</v>
      </c>
      <c r="D11" s="134" t="str">
        <f>C11</f>
        <v>Kernmerken</v>
      </c>
      <c r="E11" s="166" t="str">
        <f>D11</f>
        <v>Kernmerken</v>
      </c>
    </row>
    <row r="12" spans="3:6" ht="83.45" customHeight="1" thickBot="1">
      <c r="C12" s="169" t="str">
        <f>VLOOKUP($C$7,Beschikbaarheid!$A$4:$C$7,3,FALSE)</f>
        <v>Herstel van de dienst mag niet langer dan 8 uur bedragen.</v>
      </c>
      <c r="D12" s="170" t="str">
        <f>VLOOKUP($D$7,Integriteit!$A$4:$C$7,3,FALSE)</f>
        <v>Bedrijfsproces eist foutloze informatie
Gegevens zijn volledig, onbetwistbaar en altijd actueel; 
Maximaal toegestaan dataverlies na herstel: 4 uur.</v>
      </c>
      <c r="E12" s="171" t="str">
        <f>VLOOKUP(E$7,Vertrouwelijkheid!$A$4:$C$7,3,FALSE)</f>
        <v>Toegang is beperkt tot expliciet aangewezen personen binnen de organisatie. Beheerders hebben, waar mogelijk, geen toegang tot de gegevens. Beheerders maken alleen gebruik van persoonlijk herleidbare accounts.</v>
      </c>
    </row>
  </sheetData>
  <customSheetViews>
    <customSheetView guid="{14331BBB-A2F9-4F24-9D3C-04D7C58EA9C5}" scale="85">
      <selection activeCell="B18" sqref="B18"/>
    </customSheetView>
  </customSheetViews>
  <mergeCells count="8">
    <mergeCell ref="F6:F8"/>
    <mergeCell ref="C2:D2"/>
    <mergeCell ref="C3:E3"/>
    <mergeCell ref="C5:E5"/>
    <mergeCell ref="C7:C8"/>
    <mergeCell ref="D7:D8"/>
    <mergeCell ref="E7:E8"/>
    <mergeCell ref="C4:E4"/>
  </mergeCells>
  <dataValidations count="1">
    <dataValidation type="list" errorStyle="information" allowBlank="1" showInputMessage="1" showErrorMessage="1" errorTitle="Selecteer uit de lijst" error="Selecteerd de juiste classificatie in de lijst." sqref="C7:E7" xr:uid="{6D739346-E76C-4CF7-9FCF-1DEB5B4B3344}">
      <formula1>"Laag,Midden,Hoog"</formula1>
    </dataValidation>
  </dataValidations>
  <pageMargins left="0.75" right="0.75" top="1" bottom="1" header="0.5" footer="0.5"/>
  <pageSetup paperSize="9" scale="62"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B7874-E7B5-4932-90DA-897E0CE8441A}">
  <sheetPr>
    <tabColor theme="7"/>
  </sheetPr>
  <dimension ref="B1:J23"/>
  <sheetViews>
    <sheetView showGridLines="0" showRowColHeaders="0" zoomScale="90" zoomScaleNormal="90" workbookViewId="0">
      <selection activeCell="C8" sqref="C8"/>
    </sheetView>
  </sheetViews>
  <sheetFormatPr defaultRowHeight="15.6"/>
  <cols>
    <col min="1" max="1" width="1.125" customWidth="1"/>
    <col min="2" max="2" width="42.25" customWidth="1"/>
    <col min="3" max="3" width="20.25" style="98" customWidth="1"/>
    <col min="4" max="4" width="1.875" customWidth="1"/>
    <col min="5" max="5" width="6" customWidth="1"/>
    <col min="6" max="6" width="39.5" customWidth="1"/>
    <col min="7" max="7" width="22.25" style="98" customWidth="1"/>
    <col min="8" max="8" width="1.875" customWidth="1"/>
    <col min="9" max="9" width="41.5" customWidth="1"/>
    <col min="10" max="10" width="19.375" style="98" customWidth="1"/>
  </cols>
  <sheetData>
    <row r="1" spans="2:10">
      <c r="B1" s="210" t="s">
        <v>2</v>
      </c>
      <c r="C1" s="210"/>
      <c r="D1" s="210"/>
      <c r="E1" s="210"/>
      <c r="F1" s="210"/>
      <c r="G1" s="210"/>
      <c r="H1" s="210"/>
      <c r="I1" s="210"/>
      <c r="J1" s="210"/>
    </row>
    <row r="2" spans="2:10" ht="33.6" customHeight="1">
      <c r="B2" s="211" t="s">
        <v>95</v>
      </c>
      <c r="C2" s="211"/>
      <c r="D2" s="211"/>
      <c r="E2" s="211"/>
      <c r="F2" s="211"/>
      <c r="G2" s="211"/>
      <c r="H2" s="211"/>
      <c r="I2" s="211"/>
      <c r="J2" s="211"/>
    </row>
    <row r="3" spans="2:10" ht="13.15" customHeight="1"/>
    <row r="4" spans="2:10">
      <c r="B4" s="100" t="str">
        <f>IF(OR(C5="Laag",C5="Midden",C5="Hoog"),"","De BIV-classificatie is niet (volledig) ingevuld. Ga terug naar tabblad 1. Start.")</f>
        <v/>
      </c>
      <c r="C4" s="93" t="s">
        <v>61</v>
      </c>
      <c r="F4" s="100" t="str">
        <f>IF(OR(G5="Laag",G5="Midden",G5="Hoog"),"","De BIV-classificatie is niet (volledig) ingevuld. Ga terug naar tabblad 1. Start.")</f>
        <v/>
      </c>
      <c r="G4" s="106" t="s">
        <v>61</v>
      </c>
      <c r="I4" s="100" t="str">
        <f>IF(OR(J5="Laag",J5="Midden",J5="Hoog"),"","De BIV-classificatie is niet (volledig) ingevuld. Ga terug naar tabblad 1. Start.")</f>
        <v/>
      </c>
      <c r="J4" s="112" t="s">
        <v>61</v>
      </c>
    </row>
    <row r="5" spans="2:10" ht="21">
      <c r="B5" s="77" t="s">
        <v>62</v>
      </c>
      <c r="C5" s="93" t="str">
        <f>IF('Stap 3.'!C7="* Selecteer het niveau *","",'Stap 3.'!C7)</f>
        <v>Hoog</v>
      </c>
      <c r="F5" s="105" t="s">
        <v>63</v>
      </c>
      <c r="G5" s="106" t="str">
        <f>IF('Stap 3.'!D7="* Selecteer het niveau *","",'Stap 3.'!D7)</f>
        <v>Hoog</v>
      </c>
      <c r="I5" s="111" t="s">
        <v>64</v>
      </c>
      <c r="J5" s="112" t="str">
        <f>IF('Stap 3.'!E7="* Selecteer het niveau *","",'Stap 3.'!E7)</f>
        <v>Hoog</v>
      </c>
    </row>
    <row r="6" spans="2:10" ht="21" hidden="1">
      <c r="B6" s="77"/>
      <c r="C6" s="93">
        <f>VLOOKUP(C5,Lijst!A1:B4,2,FALSE)</f>
        <v>3</v>
      </c>
      <c r="F6" s="105"/>
      <c r="G6" s="106">
        <f>VLOOKUP(G5,Lijst!A1:B4,2,FALSE)</f>
        <v>3</v>
      </c>
      <c r="I6" s="111"/>
      <c r="J6" s="112">
        <f>VLOOKUP(J5,Lijst!A1:B4,2,FALSE)</f>
        <v>3</v>
      </c>
    </row>
    <row r="7" spans="2:10">
      <c r="B7" s="85" t="s">
        <v>96</v>
      </c>
      <c r="C7" s="94" t="s">
        <v>97</v>
      </c>
      <c r="F7" s="107" t="s">
        <v>96</v>
      </c>
      <c r="G7" s="108" t="s">
        <v>97</v>
      </c>
      <c r="I7" s="113" t="s">
        <v>96</v>
      </c>
      <c r="J7" s="114" t="s">
        <v>97</v>
      </c>
    </row>
    <row r="8" spans="2:10">
      <c r="B8" s="102" t="s">
        <v>98</v>
      </c>
      <c r="C8" s="95" t="s">
        <v>99</v>
      </c>
      <c r="D8" s="80"/>
      <c r="E8" s="207" t="str">
        <f>Integriteit!D2</f>
        <v>Integriteit van de gegevens</v>
      </c>
      <c r="F8" s="104" t="s">
        <v>100</v>
      </c>
      <c r="G8" s="95" t="s">
        <v>99</v>
      </c>
      <c r="I8" s="110" t="s">
        <v>101</v>
      </c>
      <c r="J8" s="95" t="s">
        <v>99</v>
      </c>
    </row>
    <row r="9" spans="2:10" ht="153">
      <c r="B9" s="101" t="str">
        <f>HLOOKUP('Stap 4.'!B8,Beschikbaarheid!$D$3:$K$7,$C$6+2,FALSE)</f>
        <v>Tijdens het ontwerp is gekeken naar de afhankelijkheden van aanpalende systemen (zowel intern als extern, zoals van leveranciers of ketenpartners) en impact van eventuele uitval.
Naar aanleiding van deze analyse zijn de onderdelen van de toepassing ingericht om kennisgeving van uitval te geven.
Er wordt regelmatig opnieuw geanalyseerd wat de afhankelijkheden met andere toepassingen zijn. Bijvoorbeeld bij grote wijzigingen, aanpassingen of verandering in gebruikersverkeer.
Infrastructuur bestaat uit:
- active-active applicatieonderdelen
- actieve backup netwerkverbinding
- UPS/NoBreak</v>
      </c>
      <c r="C9" s="96" t="s">
        <v>102</v>
      </c>
      <c r="E9" s="208"/>
      <c r="F9" s="103" t="str">
        <f>HLOOKUP('Stap 4.'!F8,Integriteit!$D$3:$K$7,G$6+2,FALSE)</f>
        <v>Herleidbaar wie, wanneer, welke gegevens gewijzigd heeft:
- Gebruikers hebben standaard (by default) niet meer rechten dan nodig: least privilege
- Het is mogelijk om wijzigingen terug te draaien
- Naamloze gebruikersaccounts zijn niet toegestaan 
- Herleidbaar wie wanneer de gegevens gewijzigd heeft
- Gebruikers hebben geen beheerdersrechten (bijvoorbeeld door aparte accounts)
- Wijziging van gegevens is inzichtelijk, waarop tevens signalering ingesteld kan worden voor bv. ongebruikelijke transacties.</v>
      </c>
      <c r="G9" s="96" t="s">
        <v>102</v>
      </c>
      <c r="I9" s="109" t="str">
        <f>HLOOKUP('Stap 4.'!I8,Vertrouwelijkheid!$D$3:$K$7,J$6+2,FALSE)</f>
        <v>Er wordt invulling gegeven aan wettelijke bewaartermijnen voor persoonsgegevens, logging, leerlingdossiers, et cetera.
De applicatie moet het mogelijk maken dat  persoonsgegevens verwijderd kunnen worden, bijvoorbeeld op verzoek van de betrokkene. Verwijdering op basis van verstrijken bewaartermijn moet automatisch kunnen. 
Op media/apparatuur die niet meer worden gebruikt of voor andere doeleinden worden hergebruikt wordt data onherstelbaar vernietigd (bijvoorbeeld degaussing, sanitization, purging, zeroization of vernietiging van de (verwijderbare) media).
Output van informatie (zoals een printafdruk) met classificatie vertrouwelijk of geheim dient voorzien te zijn van een label.</v>
      </c>
      <c r="J9" s="96" t="s">
        <v>102</v>
      </c>
    </row>
    <row r="10" spans="2:10">
      <c r="B10" s="102" t="s">
        <v>103</v>
      </c>
      <c r="C10" s="95" t="s">
        <v>99</v>
      </c>
      <c r="D10" s="78"/>
      <c r="E10" s="208"/>
      <c r="F10" s="104" t="s">
        <v>104</v>
      </c>
      <c r="G10" s="95" t="s">
        <v>99</v>
      </c>
      <c r="H10" s="78"/>
      <c r="I10" s="110" t="s">
        <v>105</v>
      </c>
      <c r="J10" s="95" t="s">
        <v>99</v>
      </c>
    </row>
    <row r="11" spans="2:10" ht="163.15">
      <c r="B11" s="101" t="str">
        <f>HLOOKUP('Stap 4.'!B10,Beschikbaarheid!$D$3:$K$7,$C$6+2,FALSE)</f>
        <v>De hoeveelheid gebruikersverkeer is tijdens het ontwerp van de toepassing bepaald en wordt proactief bijgesteld op basis van een  trendanalyse of verwachte aantallen.
Naar aanleiding van deze analyse zijn de onderdelen van de toepassing (en de onderliggende infrastructuur) ingericht om overbelasting te voorkomen. 
Het gebruikersverkeer en het effect daarvan wordt gemonitord,  zoals het disk-, geheugen- en of processorgebruik. Op basis van een voorafgestelde norm vindt actieve signalering plaats, zodat extra resources toegewezen kunnen worden.
Overbelasting (ook door mogelijke DDoS) wordt gereguleerd door middel van firewall, load balancers, traffic shaper of een soortgelijk oplossingen. Resources worden automatisch toegewezen.</v>
      </c>
      <c r="C11" s="96" t="s">
        <v>102</v>
      </c>
      <c r="D11" s="78"/>
      <c r="E11" s="208"/>
      <c r="F11" s="103" t="str">
        <f>HLOOKUP('Stap 4.'!F10,Integriteit!$D$3:$K$7,G$6+2,FALSE)</f>
        <v>Backup is verplicht, minimaal 6 keer per dag, bijvoorbeeld door snapshots.
Integriteit van de back-up wordt automatisch bij iedere back-up gecontroleerd.
Back-up wordt beschermd door middel van 3-2-1 principe: minimaal drie backup's, op twee verschillende mediatypes waarvan één (kopie) offsite, die offline (niet gekoppeld aan het netwerk) of technisch onaanpasbaar is.</v>
      </c>
      <c r="G11" s="96" t="s">
        <v>102</v>
      </c>
      <c r="H11" s="78"/>
      <c r="I11" s="109" t="str">
        <f>HLOOKUP('Stap 4.'!I10,Vertrouwelijkheid!$D$3:$K$7,J$6+2,FALSE)</f>
        <v>De toepassing ondersteunt minimaal de volgende maatregelen:
- Twee-factor authenticatie (gebruikersnaam en wachtwoord aangevuld met bijvoorbeeld een code op een mobiele telefoon, token of machine certificaat) voor alle gebruikers van de toepassing
- Accounts zijn persoonlijk identificeerbaar 
- Wachtwoordeisen die voldoen aan best practices zoals de richtlijnen van NIST*
Er is een geïmplementeerd beleid voor logische toegang (zoals voor supportmedewerkers, beheerders, ontwikkelaars etc.). Daarin zit minimaal een periodieke controle actieve accounts versus actieve medewerkers. En zijn bovenstaande maatregelen van toepassing.</v>
      </c>
      <c r="J11" s="96" t="s">
        <v>102</v>
      </c>
    </row>
    <row r="12" spans="2:10">
      <c r="B12" s="102" t="s">
        <v>106</v>
      </c>
      <c r="C12" s="95" t="s">
        <v>99</v>
      </c>
      <c r="D12" s="78"/>
      <c r="E12" s="208"/>
      <c r="F12" s="104" t="s">
        <v>107</v>
      </c>
      <c r="G12" s="95" t="s">
        <v>99</v>
      </c>
      <c r="H12" s="78"/>
      <c r="I12" s="110" t="s">
        <v>108</v>
      </c>
      <c r="J12" s="95" t="s">
        <v>99</v>
      </c>
    </row>
    <row r="13" spans="2:10" ht="132.6">
      <c r="B13" s="101" t="str">
        <f>HLOOKUP('Stap 4.'!B12,Beschikbaarheid!$D$3:$K$7,$C$6+2,FALSE)</f>
        <v>Security patches, updates (firmware en software) en vernieuwing van certificaten worden met vaste regelmaat in de toepassing uitgevoerd, bijvoorbeeld middels een maandelijks of geautomatiseerd proces.
Urgente security patches worden direct beoordeeld en zo snel als redelijkerwijs doorgevoerd.
Er wordt – waar mogelijk – geautomatiseerd gecontroleerd op security-gerelateerde patches en updates.
Software van derden (zoals operating system of libraries) moet actief onderhouden zijn; mag niet End-of-Support zijn.</v>
      </c>
      <c r="C13" s="96" t="s">
        <v>102</v>
      </c>
      <c r="D13" s="78"/>
      <c r="E13" s="208"/>
      <c r="F13" s="103" t="str">
        <f>HLOOKUP('Stap 4.'!F12,Integriteit!$D$3:$K$7,G$6+2,FALSE)</f>
        <v>Controle op invoer/uitvoer en andere methoden van wijzigen van gegevens:
- De toepassing controleert invoer (handmatig of via geautomatiseerde koppeling) door bijvoorbeeld syntax-controle en controle op verplichte velden. In geval van een uploadfunctie, wordt deze beperkt en bestanden worden gecontroleerd.
- Uitvoer naar andere systemen wordt opgeschoond tot (veilige) waardes, bv. op basis van syntax-controle. 
- Foutmeldingen voor gebruikers zijn beperkt; niet meer tonen dan nodig.
- Wijzigingen ‘onder water’ (zonder gebruik van de gebruikersinterface) worden als beveiligingsincident opgemerkt en afgehandeld</v>
      </c>
      <c r="G13" s="96" t="s">
        <v>102</v>
      </c>
      <c r="H13" s="78"/>
      <c r="I13" s="109" t="str">
        <f>HLOOKUP('Stap 4.'!I12,Vertrouwelijkheid!$D$3:$K$7,J$6+2,FALSE)</f>
        <v>Fysieke toegang tot de apparatuur waar de toepassingen en de data verwerkt wordt, is beschermd met minimaal:
- Twee factor authenticatie
- Logging en monitoring van toegang, bijvoorbeeld cameratoezicht voor de herleidbaarheid.
Bezoekers enkel onder begeleiding.</v>
      </c>
      <c r="J13" s="96" t="s">
        <v>102</v>
      </c>
    </row>
    <row r="14" spans="2:10">
      <c r="B14" s="102" t="s">
        <v>109</v>
      </c>
      <c r="C14" s="95" t="s">
        <v>99</v>
      </c>
      <c r="D14" s="78"/>
      <c r="E14" s="208"/>
      <c r="F14" s="104" t="s">
        <v>110</v>
      </c>
      <c r="G14" s="95" t="s">
        <v>99</v>
      </c>
      <c r="H14" s="78"/>
      <c r="I14" s="110" t="s">
        <v>111</v>
      </c>
      <c r="J14" s="95" t="s">
        <v>99</v>
      </c>
    </row>
    <row r="15" spans="2:10" ht="132.6">
      <c r="B15" s="101" t="str">
        <f>HLOOKUP('Stap 4.'!B14,Beschikbaarheid!$D$3:$K$7,$C$6+2,FALSE)</f>
        <v>Na elke release wordt de beschikbaarheid en afname van performance direct getest door middel van een regressietest. 
Bij wijzigingen in het ontwerp of verwachte verandering in het gebruikersverkeer wordt er proactief een loadtest uitgevoerd met de verwachte load aan gebruikers/activiteiten. Deze test wordt uitgevoerd voordat de release wordt uitgerold en wordt niet - tijdens gebruikersuren - op productie uitgevoerd.</v>
      </c>
      <c r="C15" s="96" t="s">
        <v>102</v>
      </c>
      <c r="D15" s="78"/>
      <c r="E15" s="209"/>
      <c r="F15" s="103" t="str">
        <f>HLOOKUP('Stap 4.'!F14,Integriteit!$D$3:$K$7,G$6+2,FALSE)</f>
        <v>Gelogd wordt: inlogactiviteit gebruikers en wijziging van (persoons)gegevens. Deze logging wordt alleen gebruikt voor controle of ondersteuning (doelbinding) en minimaal 13 maanden bewaard, tenzij expliciet anders is afgesproken. 
Voor de kwaliteit van logging worden best practices gehanteerd (bijvoorbeeld OWASP Logging cheat sheet)
Logging wordt geautomatiseerd gecontroleerd op afwijkende patronen (frequentie, oorsprong, et cetera)
Logging is alleen toegankelijk voor relevante medewerkers en wordt beschermd tegen ongeautoriseerde wijzigingen.</v>
      </c>
      <c r="G15" s="96" t="s">
        <v>102</v>
      </c>
      <c r="H15" s="78"/>
      <c r="I15" s="109" t="str">
        <f>HLOOKUP('Stap 4.'!I14,Vertrouwelijkheid!$D$3:$K$7,J$6+2,FALSE)</f>
        <v>Er is een geïmplementeerd beleid voor netwerktoegang.
Daarin zitten minimaal de volgende maatregelen:
- Netwerksegmentatie, bijvoorbeeld door middel van VLANs
- Toegang vanuit andere zones is beschermd met aanvullende maatregelen zoals een firewall die poorten dichtzet en whitelisting van IP-adressen
- Extern benaderbaar door medewerkers en beheerders alleen via beveiligde verbinding met authenticatie en encryptie</v>
      </c>
      <c r="J15" s="96" t="s">
        <v>102</v>
      </c>
    </row>
    <row r="16" spans="2:10">
      <c r="B16" s="102" t="s">
        <v>112</v>
      </c>
      <c r="C16" s="95" t="s">
        <v>99</v>
      </c>
      <c r="D16" s="78"/>
      <c r="E16" s="204" t="str">
        <f>Integriteit!H2</f>
        <v>Integriteit van de toepassing</v>
      </c>
      <c r="F16" s="21" t="s">
        <v>113</v>
      </c>
      <c r="G16" s="95" t="s">
        <v>99</v>
      </c>
      <c r="H16" s="78"/>
      <c r="I16" s="110" t="s">
        <v>114</v>
      </c>
      <c r="J16" s="95" t="s">
        <v>99</v>
      </c>
    </row>
    <row r="17" spans="2:10" ht="132.6">
      <c r="B17" s="101" t="str">
        <f>HLOOKUP('Stap 4.'!B16,Beschikbaarheid!$D$3:$K$7,$C$6+2,FALSE)</f>
        <v>Terwijl de toepassing wordt gebruikt, wordt de beschikbaarheid van de toepassing en aanpalende toepassingen gemonitord.
Naar aanleiding van deze monitoring wordt bij uitval een gestructureerd proces gestart voor notificatie en herstel van de keten.
De cijfers van de recente en huidige beschikbaarheid van de toepassing zijn opvraagbaar voor belanghebbenden.</v>
      </c>
      <c r="C17" s="96" t="s">
        <v>102</v>
      </c>
      <c r="D17" s="78"/>
      <c r="E17" s="205"/>
      <c r="F17" s="103" t="str">
        <f>HLOOKUP('Stap 4.'!F16,Integriteit!$D$3:$K$7,G$6+2,FALSE)</f>
        <v>Herleidbaar wie, wanneer, welke onderdelen/configuraties van de toepassing gewijzigd heeft:
- Het is mogelijk om wijzigingen terug te draaien
- Naamloze systeemaccounts met uitgebreide rechten zijn niet toegestaan
- Herleidbaar wie wanneer de toepassing gewijzigd heeft
- Toegang tot de onderliggende systemen van de toepassing is rolgebaseerd toegewezen.
- Rollen geven invulling aan principes 'seggregation of duties' en 'least privilege'
- Toegang met root-accounts is streng gereguleerd, bijvoorbeeld door expliciete goedkeuring</v>
      </c>
      <c r="G17" s="96" t="s">
        <v>102</v>
      </c>
      <c r="H17" s="78"/>
      <c r="I17" s="109" t="str">
        <f>HLOOKUP('Stap 4.'!I16,Vertrouwelijkheid!$D$3:$K$7,J$6+2,FALSE)</f>
        <v>Ontwikkel, test, acceptatie en productieomgevingen (OTAP) zijn gescheiden.
Productiedata (persoonsgegevens, gebruikersnamen, wachtwoorden, et cetera) worden uitsluitend geanonimiseerd gebruikt in ontwikkel- en testomgevingen en waar mogelijk ook in de acceptatieomgevingen.
Toegang tot OTAP wordt beheerd en periodiek gecontroleerd en geeft invulling aan de principes ‘need to know’ en ‘least privilege’. Bijvoorbeeld: ontwikkelaars hebben niet standaard toegang tot productieomgevingen. Daarnaast hebben gebruikers standaard geen toegang tot OTA.</v>
      </c>
      <c r="J17" s="96" t="s">
        <v>102</v>
      </c>
    </row>
    <row r="18" spans="2:10">
      <c r="B18" s="102" t="s">
        <v>115</v>
      </c>
      <c r="C18" s="95" t="s">
        <v>99</v>
      </c>
      <c r="D18" s="78"/>
      <c r="E18" s="205"/>
      <c r="F18" s="21" t="s">
        <v>116</v>
      </c>
      <c r="G18" s="95" t="s">
        <v>99</v>
      </c>
      <c r="H18" s="78"/>
      <c r="I18" s="110" t="s">
        <v>117</v>
      </c>
      <c r="J18" s="95" t="s">
        <v>99</v>
      </c>
    </row>
    <row r="19" spans="2:10" ht="112.15">
      <c r="B19" s="101" t="str">
        <f>HLOOKUP('Stap 4.'!B18,Beschikbaarheid!$D$3:$K$7,$C$6+2,FALSE)</f>
        <v>Er is een 'Hot Standby' aanwezig, dat wil zeggen: de toepassing draait reeds op fysieke of virtuele reserve-infrastructuur waar direct naar overgeschakeld kan worden. 
Automatische online failover (verlies van sessies en transacties wordt voorkomen).
Recovery test: 2x per jaar.
Herstel van de dienst mag niet langer dan 8 uur bedragen.</v>
      </c>
      <c r="C19" s="96" t="s">
        <v>102</v>
      </c>
      <c r="D19" s="78"/>
      <c r="E19" s="205"/>
      <c r="F19" s="103" t="str">
        <f>HLOOKUP('Stap 4.'!F18,Integriteit!$D$3:$K$7,G$6+2,FALSE)</f>
        <v>Geautomatiseerde controle integriteit toepassing:
- De status en werking van patches en updates van firmware en software worden direct gecontroleerd. Bij fouten, vindt actieve signalering van plaats.
- Integriteit van de configuratie en software wordt geautomatiseerd gecontroleerd (bijvoorbeeld door hash controles)
Maatregelen tegen malware zijn toegepast
Secure software development/secure coding guidelines worden toegepast</v>
      </c>
      <c r="G19" s="96" t="s">
        <v>102</v>
      </c>
      <c r="H19" s="78"/>
      <c r="I19" s="109" t="str">
        <f>HLOOKUP('Stap 4.'!I18,Vertrouwelijkheid!$D$3:$K$7,J$6+2,FALSE)</f>
        <v>Encryptie van transport (zowel voor intern als extern verkeer) is conform de Uniforme Beveiligingsvoorschriften (UBV) TLS van Edustandaard.
Encryptie van opslag, moet minimaal op twee niveaus, zoals op (virtuele)disk en bestands- of recordniveau. Hiervoor wordt gebruik gemaakt van richtlijnen/best practices/standaarden, zoals van NCSC, ENISA, NIST.</v>
      </c>
      <c r="J19" s="96" t="s">
        <v>102</v>
      </c>
    </row>
    <row r="20" spans="2:10">
      <c r="B20" s="78"/>
      <c r="C20" s="97"/>
      <c r="D20" s="78"/>
      <c r="E20" s="205"/>
      <c r="F20" s="21" t="s">
        <v>118</v>
      </c>
      <c r="G20" s="95" t="s">
        <v>99</v>
      </c>
      <c r="H20" s="78"/>
      <c r="I20" s="110" t="s">
        <v>119</v>
      </c>
      <c r="J20" s="95" t="s">
        <v>99</v>
      </c>
    </row>
    <row r="21" spans="2:10" ht="172.9" customHeight="1">
      <c r="B21" s="78"/>
      <c r="C21" s="97"/>
      <c r="D21" s="78"/>
      <c r="E21" s="206"/>
      <c r="F21" s="103" t="str">
        <f>HLOOKUP('Stap 4.'!F20,Integriteit!$D$3:$K$7,G$6+2,FALSE)</f>
        <v>Gelogd wordt: inlogactiviteit technisch beheer, aanpassingen configuratie en toepassing en overige handelingen van technisch beheer
Voor de kwaliteit van logging worden best practices gehanteerd (bijvoorbeeld OWASP Logging cheat sheet)
De tijd van de applicatie is correct en consistent: wordt gesynchroniseerd met éénzelfde referentietijdbron als aanpalende systemen (binnen een netwerk of organisatie). Deze referentietijdbron is gesynchroniseerd met een publieke tijdsbron.
Logging wordt geautomatiseerd gecontroleerd op afwijkende patronen (frequentie, oorsprong, et cetera)
Logging wordt beschermd tegen ongeautoriseerde wijzigingen</v>
      </c>
      <c r="G21" s="96" t="s">
        <v>102</v>
      </c>
      <c r="H21" s="78"/>
      <c r="I21" s="109" t="str">
        <f>HLOOKUP('Stap 4.'!I20,Vertrouwelijkheid!$D$3:$K$7,J$6+2,FALSE)</f>
        <v>Toegang tot de applicatie (zowel gelukt als mislukt) en lezen van (persoons)gegevens wordt gelogd.
Logging is enkel toegankelijk voor bevoegde personen (op basis van autorisatie) en toegang ertoe wordt apart gelogd.
Beide logging wordt regelmatig gecontroleerd op uitzonderingen op toegang en uitzonderlijke patronen in gebruik. Bijvoorbeeld door automatische loganalysetooling.</v>
      </c>
      <c r="J21" s="96" t="s">
        <v>102</v>
      </c>
    </row>
    <row r="22" spans="2:10">
      <c r="B22" s="78"/>
      <c r="C22" s="97"/>
      <c r="D22" s="78"/>
      <c r="E22" s="78"/>
      <c r="F22" s="78"/>
      <c r="G22" s="97"/>
      <c r="H22" s="78"/>
      <c r="I22" s="110" t="s">
        <v>120</v>
      </c>
      <c r="J22" s="95" t="s">
        <v>99</v>
      </c>
    </row>
    <row r="23" spans="2:10" ht="234.6">
      <c r="I23" s="109" t="str">
        <f>HLOOKUP('Stap 4.'!I22,Vertrouwelijkheid!$D$3:$K$7,J$6+2,FALSE)</f>
        <v>Een risico/dreigingsanalyse zijn uitgevoerd op de toepassing, ter illustratie:
- Privacy by design en security by design wordt toegepast
- Threat modelling
- OWASP Top 10
De toepassing wordt getoetst tegen richtlijnen zoals de Uniforme Beveiligingsvoorschriften (UBV) van edustandaard en de NCSC richtlijnen voor webapplicaties.
De toepassing wordt periodiek getoetst op passende bescherming van vertrouwelijkheid (minimaal jaarlijks en bij grote wijzigingen), bijvoorbeeld:
- Security testen
- Vulnerability testen
- Pentesten, onafhankelijk door een externe partij
Bekende kwetsbaarheden worden adequate opgevolgd (zoals met NCSC beveiligingsadviezen). Indien patches niet aanwezig zijn, worden er alternatieve maatregelen genomen.
Inbraakdetectie- en preventiesystemen (IDS/IPS) zijn aanwezig, om aanvallen te detecteren en waar mogelijk automatisch te blokkeren.</v>
      </c>
      <c r="J23" s="96" t="s">
        <v>102</v>
      </c>
    </row>
  </sheetData>
  <customSheetViews>
    <customSheetView guid="{14331BBB-A2F9-4F24-9D3C-04D7C58EA9C5}" scale="85">
      <selection activeCell="B6" sqref="B6"/>
    </customSheetView>
  </customSheetViews>
  <mergeCells count="4">
    <mergeCell ref="E16:E21"/>
    <mergeCell ref="E8:E15"/>
    <mergeCell ref="B1:J1"/>
    <mergeCell ref="B2:J2"/>
  </mergeCells>
  <dataValidations count="1">
    <dataValidation type="list" errorStyle="information" allowBlank="1" showInputMessage="1" showErrorMessage="1" errorTitle="Selecteer een status" error="Selecteer een status uit de lijst." sqref="J22 J18 J20 C10 C12 C14 C16 C18 G8 G10 G14 G12 G16 G18 G20 J8 J10 J12 J14 J16 C8" xr:uid="{F2BEB290-7689-475B-B76D-0068F469465F}">
      <formula1>"Voldaan,Niet voldaan,Alternatieve maatregel"</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3CE64-3C19-4248-A452-A68E2DCEDD91}">
  <sheetPr>
    <tabColor theme="7"/>
  </sheetPr>
  <dimension ref="B2:F31"/>
  <sheetViews>
    <sheetView showGridLines="0" showRowColHeaders="0" zoomScale="90" zoomScaleNormal="90" workbookViewId="0">
      <selection activeCell="B3" sqref="B3:E3"/>
    </sheetView>
  </sheetViews>
  <sheetFormatPr defaultRowHeight="15.6"/>
  <cols>
    <col min="1" max="1" width="3.75" customWidth="1"/>
    <col min="2" max="2" width="15.25" customWidth="1"/>
    <col min="3" max="3" width="17.5" customWidth="1"/>
    <col min="4" max="4" width="17.625" customWidth="1"/>
    <col min="5" max="5" width="30" customWidth="1"/>
  </cols>
  <sheetData>
    <row r="2" spans="2:6">
      <c r="B2" s="179" t="s">
        <v>2</v>
      </c>
      <c r="C2" s="179"/>
      <c r="D2" s="179"/>
      <c r="E2" s="4"/>
    </row>
    <row r="3" spans="2:6" ht="53.45" customHeight="1">
      <c r="B3" s="175" t="s">
        <v>121</v>
      </c>
      <c r="C3" s="175"/>
      <c r="D3" s="175"/>
      <c r="E3" s="175"/>
    </row>
    <row r="4" spans="2:6" ht="16.149999999999999" thickBot="1"/>
    <row r="5" spans="2:6" ht="16.149999999999999" thickBot="1">
      <c r="B5" s="68" t="s">
        <v>122</v>
      </c>
      <c r="C5" s="215" t="str">
        <f>_xlfn.CONCAT('Stap 1.'!C15,", uitgevoerd op ",TEXT('Stap 1.'!C16,"DD-MM-JJJJ")," op basis van het toetsingskader v3.0")</f>
        <v>* kies een toetsvorm *, uitgevoerd op Datum op basis van het toetsingskader v3.0</v>
      </c>
      <c r="D5" s="213"/>
      <c r="E5" s="214"/>
      <c r="F5" s="71"/>
    </row>
    <row r="6" spans="2:6" ht="16.149999999999999" thickBot="1">
      <c r="B6" s="69" t="s">
        <v>123</v>
      </c>
      <c r="C6" s="215" t="str">
        <f>_xlfn.CONCAT('Stap 1.'!C12,", ",'Stap 1.'!C13,", ",'Stap 1.'!C14)</f>
        <v>Naam, Functie, Organisatie</v>
      </c>
      <c r="D6" s="213"/>
      <c r="E6" s="214"/>
      <c r="F6" s="72"/>
    </row>
    <row r="7" spans="2:6" ht="16.149999999999999" thickBot="1">
      <c r="B7" s="69" t="s">
        <v>124</v>
      </c>
      <c r="C7" s="212" t="str">
        <f>'Stap 1.'!C5</f>
        <v>www.dienst-x.nl</v>
      </c>
      <c r="D7" s="213"/>
      <c r="E7" s="214"/>
      <c r="F7" s="72"/>
    </row>
    <row r="8" spans="2:6" ht="16.149999999999999" thickBot="1">
      <c r="B8" s="69" t="s">
        <v>125</v>
      </c>
      <c r="C8" s="215" t="str">
        <f>CONCATENATE("Beschikbaarheid=",'Stap 4.'!C5,"     ||     Integriteit=",'Stap 4.'!G5,"     ||     Vertrouwelijkheid=",'Stap 4.'!J5)</f>
        <v>Beschikbaarheid=Hoog     ||     Integriteit=Hoog     ||     Vertrouwelijkheid=Hoog</v>
      </c>
      <c r="D8" s="213"/>
      <c r="E8" s="214"/>
      <c r="F8" s="72"/>
    </row>
    <row r="9" spans="2:6">
      <c r="B9" s="73" t="s">
        <v>126</v>
      </c>
      <c r="C9" s="74" t="s">
        <v>127</v>
      </c>
      <c r="D9" s="74" t="s">
        <v>128</v>
      </c>
      <c r="E9" s="74" t="s">
        <v>129</v>
      </c>
      <c r="F9" s="70"/>
    </row>
    <row r="10" spans="2:6" ht="34.15">
      <c r="B10" s="75"/>
      <c r="C10" s="76"/>
      <c r="D10" s="76" t="s">
        <v>130</v>
      </c>
      <c r="E10" s="76" t="s">
        <v>102</v>
      </c>
      <c r="F10" s="70"/>
    </row>
    <row r="11" spans="2:6" ht="26.45" customHeight="1">
      <c r="B11" s="81" t="s">
        <v>62</v>
      </c>
      <c r="C11" s="82" t="s">
        <v>98</v>
      </c>
      <c r="D11" s="82" t="str">
        <f>IF(VLOOKUP(C11,'Stap 4.'!$B$8:$C$21,2,FALSE)="* kies een status *","",VLOOKUP(C11,'Stap 4.'!$B$8:$C$21,2,FALSE))</f>
        <v/>
      </c>
      <c r="E11" s="82" t="str">
        <f>IF('Stap 4.'!C9=$E$10,"",'Stap 4.'!C9)</f>
        <v/>
      </c>
      <c r="F11" s="70"/>
    </row>
    <row r="12" spans="2:6" ht="26.45" customHeight="1">
      <c r="B12" s="81"/>
      <c r="C12" s="82" t="s">
        <v>103</v>
      </c>
      <c r="D12" s="82" t="str">
        <f>IF(VLOOKUP(C12,'Stap 4.'!$B$8:$C$21,2,FALSE)="* kies een status *","",VLOOKUP(C12,'Stap 4.'!$B$8:$C$21,2,FALSE))</f>
        <v/>
      </c>
      <c r="E12" s="82" t="str">
        <f>IF('Stap 4.'!C11=$E$10,"",'Stap 4.'!C11)</f>
        <v/>
      </c>
      <c r="F12" s="70"/>
    </row>
    <row r="13" spans="2:6" ht="26.45" customHeight="1">
      <c r="B13" s="81"/>
      <c r="C13" s="82" t="s">
        <v>106</v>
      </c>
      <c r="D13" s="82" t="str">
        <f>IF(VLOOKUP(C13,'Stap 4.'!$B$8:$C$21,2,FALSE)="* kies een status *","",VLOOKUP(C13,'Stap 4.'!$B$8:$C$21,2,FALSE))</f>
        <v/>
      </c>
      <c r="E13" s="82" t="str">
        <f>IF('Stap 4.'!C13=$E$10,"",'Stap 4.'!C13)</f>
        <v/>
      </c>
      <c r="F13" s="70"/>
    </row>
    <row r="14" spans="2:6" ht="26.45" customHeight="1">
      <c r="B14" s="81"/>
      <c r="C14" s="82" t="s">
        <v>109</v>
      </c>
      <c r="D14" s="82" t="str">
        <f>IF(VLOOKUP(C14,'Stap 4.'!$B$8:$C$21,2,FALSE)="* kies een status *","",VLOOKUP(C14,'Stap 4.'!$B$8:$C$21,2,FALSE))</f>
        <v/>
      </c>
      <c r="E14" s="82" t="str">
        <f>IF('Stap 4.'!C15=$E$10,"",'Stap 4.'!C15)</f>
        <v/>
      </c>
      <c r="F14" s="70"/>
    </row>
    <row r="15" spans="2:6" ht="26.45" customHeight="1">
      <c r="B15" s="81"/>
      <c r="C15" s="82" t="s">
        <v>112</v>
      </c>
      <c r="D15" s="82" t="str">
        <f>IF(VLOOKUP(C15,'Stap 4.'!$B$8:$C$21,2,FALSE)="* kies een status *","",VLOOKUP(C15,'Stap 4.'!$B$8:$C$21,2,FALSE))</f>
        <v/>
      </c>
      <c r="E15" s="82" t="str">
        <f>IF('Stap 4.'!C17=$E$10,"",'Stap 4.'!C17)</f>
        <v/>
      </c>
      <c r="F15" s="70"/>
    </row>
    <row r="16" spans="2:6" ht="26.45" customHeight="1">
      <c r="B16" s="81"/>
      <c r="C16" s="82" t="s">
        <v>115</v>
      </c>
      <c r="D16" s="82" t="str">
        <f>IF(VLOOKUP(C16,'Stap 4.'!$B$8:$C$21,2,FALSE)="* kies een status *","",VLOOKUP(C16,'Stap 4.'!$B$8:$C$21,2,FALSE))</f>
        <v/>
      </c>
      <c r="E16" s="82" t="str">
        <f>IF('Stap 4.'!C19=$E$10,"",'Stap 4.'!C19)</f>
        <v/>
      </c>
      <c r="F16" s="70"/>
    </row>
    <row r="17" spans="2:6" ht="26.45" customHeight="1">
      <c r="B17" s="81" t="s">
        <v>63</v>
      </c>
      <c r="C17" s="82" t="s">
        <v>100</v>
      </c>
      <c r="D17" s="82" t="str">
        <f>IF(VLOOKUP(C17,'Stap 4.'!$F$8:$G$24,2,FALSE)="* kies een status *","",VLOOKUP(C17,'Stap 4.'!$F$8:$G$24,2,FALSE))</f>
        <v/>
      </c>
      <c r="E17" s="82" t="str">
        <f>IF('Stap 4.'!G9=$E$10,"",'Stap 4.'!G9)</f>
        <v/>
      </c>
      <c r="F17" s="70"/>
    </row>
    <row r="18" spans="2:6" ht="26.45" customHeight="1">
      <c r="B18" s="81"/>
      <c r="C18" s="82" t="s">
        <v>104</v>
      </c>
      <c r="D18" s="82" t="str">
        <f>IF(VLOOKUP(C18,'Stap 4.'!$F$8:$G$24,2,FALSE)="* kies een status *","",VLOOKUP(C18,'Stap 4.'!$F$8:$G$24,2,FALSE))</f>
        <v/>
      </c>
      <c r="E18" s="82" t="str">
        <f>IF('Stap 4.'!G11=$E$10,"",'Stap 4.'!G11)</f>
        <v/>
      </c>
      <c r="F18" s="70"/>
    </row>
    <row r="19" spans="2:6" ht="26.45" customHeight="1">
      <c r="B19" s="81"/>
      <c r="C19" s="82" t="s">
        <v>107</v>
      </c>
      <c r="D19" s="82" t="str">
        <f>IF(VLOOKUP(C19,'Stap 4.'!$F$8:$G$24,2,FALSE)="* kies een status *","",VLOOKUP(C19,'Stap 4.'!$F$8:$G$24,2,FALSE))</f>
        <v/>
      </c>
      <c r="E19" s="82" t="str">
        <f>IF('Stap 4.'!G13=$E$10,"",'Stap 4.'!G13)</f>
        <v/>
      </c>
      <c r="F19" s="70"/>
    </row>
    <row r="20" spans="2:6" ht="26.45" customHeight="1">
      <c r="B20" s="81"/>
      <c r="C20" s="82" t="s">
        <v>110</v>
      </c>
      <c r="D20" s="82" t="str">
        <f>IF(VLOOKUP(C20,'Stap 4.'!$F$8:$G$24,2,FALSE)="* kies een status *","",VLOOKUP(C20,'Stap 4.'!$F$8:$G$24,2,FALSE))</f>
        <v/>
      </c>
      <c r="E20" s="82" t="str">
        <f>IF('Stap 4.'!G15=$E$10,"",'Stap 4.'!G15)</f>
        <v/>
      </c>
      <c r="F20" s="70"/>
    </row>
    <row r="21" spans="2:6" ht="26.45" customHeight="1">
      <c r="B21" s="81"/>
      <c r="C21" s="82" t="s">
        <v>113</v>
      </c>
      <c r="D21" s="82" t="str">
        <f>IF(VLOOKUP(C21,'Stap 4.'!$F$8:$G$24,2,FALSE)="* kies een status *","",VLOOKUP(C21,'Stap 4.'!$F$8:$G$24,2,FALSE))</f>
        <v/>
      </c>
      <c r="E21" s="82" t="str">
        <f>IF('Stap 4.'!G17=$E$10,"",'Stap 4.'!G17)</f>
        <v/>
      </c>
      <c r="F21" s="70"/>
    </row>
    <row r="22" spans="2:6" ht="26.45" customHeight="1">
      <c r="B22" s="81"/>
      <c r="C22" s="82" t="s">
        <v>116</v>
      </c>
      <c r="D22" s="82" t="str">
        <f>IF(VLOOKUP(C22,'Stap 4.'!$F$8:$G$24,2,FALSE)="* kies een status *","",VLOOKUP(C22,'Stap 4.'!$F$8:$G$24,2,FALSE))</f>
        <v/>
      </c>
      <c r="E22" s="82" t="str">
        <f>IF('Stap 4.'!G19=$E$10,"",'Stap 4.'!G19)</f>
        <v/>
      </c>
      <c r="F22" s="70"/>
    </row>
    <row r="23" spans="2:6" ht="26.45" customHeight="1">
      <c r="B23" s="81"/>
      <c r="C23" s="82" t="s">
        <v>131</v>
      </c>
      <c r="D23" s="82" t="str">
        <f>IF(VLOOKUP(C23,'Stap 4.'!$F$8:$G$24,2,FALSE)="* kies een status *","",VLOOKUP(C23,'Stap 4.'!$F$8:$G$24,2,FALSE))</f>
        <v/>
      </c>
      <c r="E23" s="82" t="str">
        <f>IF('Stap 4.'!G21=$E$10,"",'Stap 4.'!G21)</f>
        <v/>
      </c>
      <c r="F23" s="70"/>
    </row>
    <row r="24" spans="2:6" ht="26.45" customHeight="1">
      <c r="B24" s="81" t="s">
        <v>64</v>
      </c>
      <c r="C24" s="82" t="s">
        <v>101</v>
      </c>
      <c r="D24" s="82" t="str">
        <f>IF(VLOOKUP(C24,'Stap 4.'!$I$8:$J$28,2,FALSE)="* kies een status *","",VLOOKUP(C24,'Stap 4.'!$I$8:$J$28,2,FALSE))</f>
        <v/>
      </c>
      <c r="E24" s="82" t="str">
        <f>IF('Stap 4.'!J9=$E$10,"",'Stap 4.'!J9)</f>
        <v/>
      </c>
      <c r="F24" s="70"/>
    </row>
    <row r="25" spans="2:6" ht="26.45" customHeight="1">
      <c r="B25" s="81"/>
      <c r="C25" s="82" t="s">
        <v>105</v>
      </c>
      <c r="D25" s="82" t="str">
        <f>IF(VLOOKUP(C25,'Stap 4.'!$I$8:$J$28,2,FALSE)="* kies een status *","",VLOOKUP(C25,'Stap 4.'!$I$8:$J$28,2,FALSE))</f>
        <v/>
      </c>
      <c r="E25" s="82" t="str">
        <f>IF('Stap 4.'!J11=$E$10,"",'Stap 4.'!J11)</f>
        <v/>
      </c>
      <c r="F25" s="70"/>
    </row>
    <row r="26" spans="2:6" ht="26.45" customHeight="1">
      <c r="B26" s="81"/>
      <c r="C26" s="82" t="s">
        <v>108</v>
      </c>
      <c r="D26" s="82" t="str">
        <f>IF(VLOOKUP(C26,'Stap 4.'!$I$8:$J$28,2,FALSE)="* kies een status *","",VLOOKUP(C26,'Stap 4.'!$I$8:$J$28,2,FALSE))</f>
        <v/>
      </c>
      <c r="E26" s="82" t="str">
        <f>IF('Stap 4.'!J13=$E$10,"",'Stap 4.'!J13)</f>
        <v/>
      </c>
      <c r="F26" s="70"/>
    </row>
    <row r="27" spans="2:6" ht="26.45" customHeight="1">
      <c r="B27" s="81"/>
      <c r="C27" s="82" t="s">
        <v>111</v>
      </c>
      <c r="D27" s="82" t="str">
        <f>IF(VLOOKUP(C27,'Stap 4.'!$I$8:$J$28,2,FALSE)="* kies een status *","",VLOOKUP(C27,'Stap 4.'!$I$8:$J$28,2,FALSE))</f>
        <v/>
      </c>
      <c r="E27" s="82" t="str">
        <f>IF('Stap 4.'!J15=$E$10,"",'Stap 4.'!J15)</f>
        <v/>
      </c>
      <c r="F27" s="70"/>
    </row>
    <row r="28" spans="2:6" ht="26.45" customHeight="1">
      <c r="B28" s="81"/>
      <c r="C28" s="82" t="s">
        <v>114</v>
      </c>
      <c r="D28" s="82" t="str">
        <f>IF(VLOOKUP(C28,'Stap 4.'!$I$8:$J$28,2,FALSE)="* kies een status *","",VLOOKUP(C28,'Stap 4.'!$I$8:$J$28,2,FALSE))</f>
        <v/>
      </c>
      <c r="E28" s="82" t="str">
        <f>IF('Stap 4.'!J17=$E$10,"",'Stap 4.'!J17)</f>
        <v/>
      </c>
      <c r="F28" s="70"/>
    </row>
    <row r="29" spans="2:6" ht="26.45" customHeight="1">
      <c r="B29" s="81"/>
      <c r="C29" s="82" t="s">
        <v>117</v>
      </c>
      <c r="D29" s="82" t="str">
        <f>IF(VLOOKUP(C29,'Stap 4.'!$I$8:$J$28,2,FALSE)="* kies een status *","",VLOOKUP(C29,'Stap 4.'!$I$8:$J$28,2,FALSE))</f>
        <v/>
      </c>
      <c r="E29" s="82" t="str">
        <f>IF('Stap 4.'!J19=$E$10,"",'Stap 4.'!J19)</f>
        <v/>
      </c>
      <c r="F29" s="70"/>
    </row>
    <row r="30" spans="2:6" ht="26.45" customHeight="1">
      <c r="B30" s="81"/>
      <c r="C30" s="82" t="s">
        <v>119</v>
      </c>
      <c r="D30" s="82" t="str">
        <f>IF(VLOOKUP(C30,'Stap 4.'!$I$8:$J$28,2,FALSE)="* kies een status *","",VLOOKUP(C30,'Stap 4.'!$I$8:$J$28,2,FALSE))</f>
        <v/>
      </c>
      <c r="E30" s="82" t="str">
        <f>IF('Stap 4.'!J21=$E$10,"",'Stap 4.'!J21)</f>
        <v/>
      </c>
      <c r="F30" s="70"/>
    </row>
    <row r="31" spans="2:6" ht="26.45" customHeight="1">
      <c r="B31" s="81"/>
      <c r="C31" s="82" t="s">
        <v>120</v>
      </c>
      <c r="D31" s="82" t="str">
        <f>IF(VLOOKUP(C31,'Stap 4.'!$I$8:$J$28,2,FALSE)="* kies een status *","",VLOOKUP(C31,'Stap 4.'!$I$8:$J$28,2,FALSE))</f>
        <v/>
      </c>
      <c r="E31" s="82" t="str">
        <f>IF('Stap 4.'!J23=$E$10,"",'Stap 4.'!J23)</f>
        <v/>
      </c>
      <c r="F31" s="70"/>
    </row>
  </sheetData>
  <customSheetViews>
    <customSheetView guid="{14331BBB-A2F9-4F24-9D3C-04D7C58EA9C5}">
      <selection activeCell="A11" sqref="A11"/>
    </customSheetView>
  </customSheetViews>
  <mergeCells count="6">
    <mergeCell ref="C7:E7"/>
    <mergeCell ref="C8:E8"/>
    <mergeCell ref="B2:D2"/>
    <mergeCell ref="B3:E3"/>
    <mergeCell ref="C5:E5"/>
    <mergeCell ref="C6:E6"/>
  </mergeCells>
  <dataValidations count="1">
    <dataValidation errorStyle="warning" allowBlank="1" showInputMessage="1" showErrorMessage="1" errorTitle="Toetsvorm selecteren" error="* selecteer de toetsvorm *" sqref="C5:E5" xr:uid="{0818BF43-470D-45D0-8163-2740F5E2EFFC}"/>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026B6-5307-4D28-A25A-DB177C4B9558}">
  <dimension ref="B2:B3"/>
  <sheetViews>
    <sheetView showGridLines="0" showRowColHeaders="0" workbookViewId="0">
      <selection activeCell="B3" sqref="B3"/>
    </sheetView>
  </sheetViews>
  <sheetFormatPr defaultRowHeight="15.6"/>
  <cols>
    <col min="1" max="1" width="2.375" customWidth="1"/>
    <col min="2" max="2" width="94.375" customWidth="1"/>
  </cols>
  <sheetData>
    <row r="2" spans="2:2">
      <c r="B2" s="90" t="s">
        <v>93</v>
      </c>
    </row>
    <row r="3" spans="2:2" ht="54.6" customHeight="1">
      <c r="B3" s="147" t="s">
        <v>132</v>
      </c>
    </row>
  </sheetData>
  <customSheetViews>
    <customSheetView guid="{14331BBB-A2F9-4F24-9D3C-04D7C58EA9C5}">
      <selection activeCell="A2" sqref="A2"/>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J9"/>
  <sheetViews>
    <sheetView topLeftCell="A2" zoomScale="55" zoomScaleNormal="55" workbookViewId="0">
      <selection activeCell="A5" sqref="A5"/>
    </sheetView>
  </sheetViews>
  <sheetFormatPr defaultColWidth="11" defaultRowHeight="15"/>
  <cols>
    <col min="1" max="1" width="18.875" style="3" customWidth="1"/>
    <col min="2" max="2" width="29.875" style="3" customWidth="1"/>
    <col min="3" max="3" width="18.875" style="9" customWidth="1"/>
    <col min="4" max="4" width="42.25" style="3" customWidth="1"/>
    <col min="5" max="5" width="43.25" style="3" customWidth="1"/>
    <col min="6" max="6" width="36.625" style="3" customWidth="1"/>
    <col min="7" max="7" width="30.875" style="3" customWidth="1"/>
    <col min="8" max="8" width="26.875" style="3" customWidth="1"/>
    <col min="9" max="9" width="29.875" style="3" customWidth="1"/>
    <col min="10" max="10" width="3.875" style="3" customWidth="1"/>
    <col min="11" max="16384" width="11" style="3"/>
  </cols>
  <sheetData>
    <row r="1" spans="1:10" hidden="1"/>
    <row r="2" spans="1:10" ht="15.6">
      <c r="A2" s="5"/>
      <c r="B2" s="5"/>
      <c r="C2" s="10"/>
      <c r="D2" s="10" t="s">
        <v>127</v>
      </c>
      <c r="E2" s="5"/>
      <c r="F2" s="5"/>
      <c r="G2" s="5"/>
      <c r="H2" s="10"/>
      <c r="I2" s="5"/>
      <c r="J2" s="5"/>
    </row>
    <row r="3" spans="1:10" s="7" customFormat="1" ht="15.6">
      <c r="A3" s="11"/>
      <c r="B3" s="11"/>
      <c r="C3" s="12"/>
      <c r="D3" s="13" t="s">
        <v>98</v>
      </c>
      <c r="E3" s="13" t="s">
        <v>103</v>
      </c>
      <c r="F3" s="13" t="s">
        <v>106</v>
      </c>
      <c r="G3" s="13" t="s">
        <v>109</v>
      </c>
      <c r="H3" s="13" t="s">
        <v>112</v>
      </c>
      <c r="I3" s="13" t="s">
        <v>115</v>
      </c>
      <c r="J3" s="11"/>
    </row>
    <row r="4" spans="1:10" ht="15.6">
      <c r="A4" s="14" t="s">
        <v>62</v>
      </c>
      <c r="B4" s="14" t="s">
        <v>133</v>
      </c>
      <c r="C4" s="15" t="s">
        <v>134</v>
      </c>
      <c r="D4" s="16"/>
      <c r="E4" s="16"/>
      <c r="F4" s="16"/>
      <c r="G4" s="16"/>
      <c r="H4" s="16"/>
      <c r="I4" s="16"/>
      <c r="J4" s="5"/>
    </row>
    <row r="5" spans="1:10" ht="253.9" customHeight="1">
      <c r="A5" s="17" t="s">
        <v>135</v>
      </c>
      <c r="B5" s="38" t="s">
        <v>136</v>
      </c>
      <c r="C5" s="38" t="s">
        <v>137</v>
      </c>
      <c r="D5" s="39" t="s">
        <v>138</v>
      </c>
      <c r="E5" s="39" t="s">
        <v>139</v>
      </c>
      <c r="F5" s="39" t="s">
        <v>140</v>
      </c>
      <c r="G5" s="39" t="s">
        <v>141</v>
      </c>
      <c r="H5" s="39" t="s">
        <v>142</v>
      </c>
      <c r="I5" s="39" t="s">
        <v>143</v>
      </c>
      <c r="J5" s="5"/>
    </row>
    <row r="6" spans="1:10" ht="321" customHeight="1">
      <c r="A6" s="18" t="s">
        <v>144</v>
      </c>
      <c r="B6" s="40" t="s">
        <v>145</v>
      </c>
      <c r="C6" s="40" t="s">
        <v>146</v>
      </c>
      <c r="D6" s="39" t="s">
        <v>147</v>
      </c>
      <c r="E6" s="39" t="s">
        <v>148</v>
      </c>
      <c r="F6" s="39" t="s">
        <v>149</v>
      </c>
      <c r="G6" s="39" t="s">
        <v>150</v>
      </c>
      <c r="H6" s="39" t="s">
        <v>151</v>
      </c>
      <c r="I6" s="39" t="s">
        <v>152</v>
      </c>
      <c r="J6" s="5"/>
    </row>
    <row r="7" spans="1:10" ht="349.9" customHeight="1">
      <c r="A7" s="19" t="s">
        <v>153</v>
      </c>
      <c r="B7" s="41" t="s">
        <v>154</v>
      </c>
      <c r="C7" s="41" t="s">
        <v>155</v>
      </c>
      <c r="D7" s="39" t="s">
        <v>156</v>
      </c>
      <c r="E7" s="39" t="s">
        <v>157</v>
      </c>
      <c r="F7" s="39" t="s">
        <v>158</v>
      </c>
      <c r="G7" s="39" t="s">
        <v>159</v>
      </c>
      <c r="H7" s="39" t="s">
        <v>160</v>
      </c>
      <c r="I7" s="39" t="s">
        <v>161</v>
      </c>
      <c r="J7" s="5"/>
    </row>
    <row r="8" spans="1:10">
      <c r="A8" s="5"/>
      <c r="B8" s="5"/>
      <c r="C8" s="8"/>
      <c r="D8" s="5"/>
      <c r="E8" s="5"/>
      <c r="F8" s="5"/>
      <c r="G8" s="5"/>
      <c r="H8" s="5"/>
      <c r="I8" s="5"/>
      <c r="J8" s="5"/>
    </row>
    <row r="9" spans="1:10">
      <c r="A9" s="42"/>
    </row>
  </sheetData>
  <customSheetViews>
    <customSheetView guid="{14331BBB-A2F9-4F24-9D3C-04D7C58EA9C5}" scale="55" topLeftCell="A2">
      <selection activeCell="B5" sqref="B5"/>
    </customSheetView>
  </customSheetViews>
  <pageMargins left="0.75" right="0.75" top="1" bottom="1" header="0.5" footer="0.5"/>
  <pageSetup paperSize="8" scale="63" orientation="landscape"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K9"/>
  <sheetViews>
    <sheetView zoomScale="55" zoomScaleNormal="55" workbookViewId="0">
      <pane xSplit="3" ySplit="4" topLeftCell="D5" activePane="bottomRight" state="frozen"/>
      <selection pane="bottomRight" activeCell="A5" sqref="A5"/>
      <selection pane="bottomLeft" activeCell="A5" sqref="A5"/>
      <selection pane="topRight" activeCell="D1" sqref="D1"/>
    </sheetView>
  </sheetViews>
  <sheetFormatPr defaultColWidth="11" defaultRowHeight="15"/>
  <cols>
    <col min="1" max="1" width="18.875" style="3" customWidth="1"/>
    <col min="2" max="2" width="29.875" style="3" customWidth="1"/>
    <col min="3" max="3" width="18.875" style="3" customWidth="1"/>
    <col min="4" max="5" width="29.875" style="3" customWidth="1"/>
    <col min="6" max="6" width="36.5" style="3" customWidth="1"/>
    <col min="7" max="7" width="31.875" style="3" customWidth="1"/>
    <col min="8" max="9" width="29.875" style="3" customWidth="1"/>
    <col min="10" max="10" width="39" style="3" customWidth="1"/>
    <col min="11" max="11" width="3.875" style="3" customWidth="1"/>
    <col min="12" max="16384" width="11" style="3"/>
  </cols>
  <sheetData>
    <row r="1" spans="1:11" ht="16.149999999999999" thickBot="1">
      <c r="A1" s="5"/>
      <c r="B1" s="5"/>
      <c r="C1" s="5"/>
      <c r="D1" s="10" t="s">
        <v>127</v>
      </c>
      <c r="E1" s="5"/>
      <c r="F1" s="5"/>
      <c r="G1" s="5"/>
      <c r="H1" s="10"/>
      <c r="I1" s="10"/>
      <c r="J1" s="5"/>
      <c r="K1" s="5"/>
    </row>
    <row r="2" spans="1:11" ht="15.6">
      <c r="A2" s="5"/>
      <c r="B2" s="5"/>
      <c r="C2" s="5"/>
      <c r="D2" s="216" t="s">
        <v>162</v>
      </c>
      <c r="E2" s="217"/>
      <c r="F2" s="217"/>
      <c r="G2" s="218"/>
      <c r="H2" s="219" t="s">
        <v>163</v>
      </c>
      <c r="I2" s="220"/>
      <c r="J2" s="221"/>
      <c r="K2" s="5"/>
    </row>
    <row r="3" spans="1:11" ht="31.15">
      <c r="A3" s="5"/>
      <c r="B3" s="5"/>
      <c r="C3" s="5"/>
      <c r="D3" s="28" t="s">
        <v>100</v>
      </c>
      <c r="E3" s="13" t="s">
        <v>104</v>
      </c>
      <c r="F3" s="13" t="s">
        <v>107</v>
      </c>
      <c r="G3" s="29" t="s">
        <v>110</v>
      </c>
      <c r="H3" s="30" t="s">
        <v>113</v>
      </c>
      <c r="I3" s="31" t="s">
        <v>116</v>
      </c>
      <c r="J3" s="32" t="s">
        <v>118</v>
      </c>
      <c r="K3" s="5"/>
    </row>
    <row r="4" spans="1:11" ht="15.6">
      <c r="A4" s="14" t="s">
        <v>63</v>
      </c>
      <c r="B4" s="14" t="s">
        <v>133</v>
      </c>
      <c r="C4" s="23" t="s">
        <v>134</v>
      </c>
      <c r="D4" s="33"/>
      <c r="E4" s="16"/>
      <c r="F4" s="16"/>
      <c r="G4" s="34"/>
      <c r="H4" s="35"/>
      <c r="I4" s="36"/>
      <c r="J4" s="37"/>
      <c r="K4" s="5"/>
    </row>
    <row r="5" spans="1:11" ht="262.89999999999998" customHeight="1">
      <c r="A5" s="20" t="s">
        <v>135</v>
      </c>
      <c r="B5" s="43" t="s">
        <v>164</v>
      </c>
      <c r="C5" s="43" t="s">
        <v>165</v>
      </c>
      <c r="D5" s="44" t="s">
        <v>166</v>
      </c>
      <c r="E5" s="45" t="s">
        <v>167</v>
      </c>
      <c r="F5" s="45" t="s">
        <v>168</v>
      </c>
      <c r="G5" s="46" t="s">
        <v>169</v>
      </c>
      <c r="H5" s="47" t="s">
        <v>170</v>
      </c>
      <c r="I5" s="48" t="s">
        <v>171</v>
      </c>
      <c r="J5" s="49" t="s">
        <v>172</v>
      </c>
      <c r="K5" s="5"/>
    </row>
    <row r="6" spans="1:11" ht="331.15" customHeight="1" thickBot="1">
      <c r="A6" s="21" t="s">
        <v>144</v>
      </c>
      <c r="B6" s="50" t="s">
        <v>173</v>
      </c>
      <c r="C6" s="50" t="s">
        <v>174</v>
      </c>
      <c r="D6" s="51" t="s">
        <v>175</v>
      </c>
      <c r="E6" s="45" t="s">
        <v>176</v>
      </c>
      <c r="F6" s="55" t="s">
        <v>177</v>
      </c>
      <c r="G6" s="56" t="s">
        <v>178</v>
      </c>
      <c r="H6" s="47" t="s">
        <v>179</v>
      </c>
      <c r="I6" s="58" t="s">
        <v>180</v>
      </c>
      <c r="J6" s="49" t="s">
        <v>181</v>
      </c>
      <c r="K6" s="5"/>
    </row>
    <row r="7" spans="1:11" ht="382.15" customHeight="1" thickBot="1">
      <c r="A7" s="22" t="s">
        <v>153</v>
      </c>
      <c r="B7" s="52" t="s">
        <v>182</v>
      </c>
      <c r="C7" s="52" t="s">
        <v>183</v>
      </c>
      <c r="D7" s="53" t="s">
        <v>184</v>
      </c>
      <c r="E7" s="54" t="s">
        <v>185</v>
      </c>
      <c r="F7" s="55" t="s">
        <v>177</v>
      </c>
      <c r="G7" s="56" t="s">
        <v>186</v>
      </c>
      <c r="H7" s="57" t="s">
        <v>187</v>
      </c>
      <c r="I7" s="58" t="s">
        <v>188</v>
      </c>
      <c r="J7" s="59" t="s">
        <v>189</v>
      </c>
      <c r="K7" s="5"/>
    </row>
    <row r="8" spans="1:11">
      <c r="A8" s="6"/>
      <c r="B8" s="6"/>
      <c r="C8" s="60"/>
      <c r="D8" s="61"/>
      <c r="E8" s="62"/>
      <c r="F8" s="63"/>
      <c r="G8" s="63"/>
      <c r="H8" s="62"/>
      <c r="I8" s="62"/>
      <c r="J8" s="63"/>
      <c r="K8" s="5"/>
    </row>
    <row r="9" spans="1:11">
      <c r="A9" s="5"/>
      <c r="B9" s="5"/>
      <c r="C9" s="5"/>
      <c r="D9" s="5"/>
      <c r="E9" s="5"/>
      <c r="F9" s="5"/>
      <c r="G9" s="5"/>
      <c r="H9" s="5"/>
      <c r="I9" s="5"/>
      <c r="J9" s="5"/>
      <c r="K9" s="5"/>
    </row>
  </sheetData>
  <customSheetViews>
    <customSheetView guid="{14331BBB-A2F9-4F24-9D3C-04D7C58EA9C5}" scale="55">
      <pane xSplit="3" ySplit="4" topLeftCell="D5" activePane="bottomRight" state="frozen"/>
      <selection pane="bottomRight" activeCell="B7" sqref="B7"/>
    </customSheetView>
  </customSheetViews>
  <mergeCells count="2">
    <mergeCell ref="D2:G2"/>
    <mergeCell ref="H2:J2"/>
  </mergeCells>
  <pageMargins left="0.75" right="0.75" top="1" bottom="1" header="0.5" footer="0.5"/>
  <pageSetup paperSize="8" scale="58" orientation="landscape"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113B9BB31E56448E67AEF2C7590647" ma:contentTypeVersion="4" ma:contentTypeDescription="Een nieuw document maken." ma:contentTypeScope="" ma:versionID="87b6a7d44d2ee161c3660535aa2d807d">
  <xsd:schema xmlns:xsd="http://www.w3.org/2001/XMLSchema" xmlns:xs="http://www.w3.org/2001/XMLSchema" xmlns:p="http://schemas.microsoft.com/office/2006/metadata/properties" xmlns:ns2="1f6a902e-09a3-466a-935e-197ddc36cc17" xmlns:ns3="8ea0230f-4368-4447-97b4-c9c31f5944a3" targetNamespace="http://schemas.microsoft.com/office/2006/metadata/properties" ma:root="true" ma:fieldsID="eb13b1ec32939df38cb30a69586366b6" ns2:_="" ns3:_="">
    <xsd:import namespace="1f6a902e-09a3-466a-935e-197ddc36cc17"/>
    <xsd:import namespace="8ea0230f-4368-4447-97b4-c9c31f5944a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6a902e-09a3-466a-935e-197ddc36cc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a0230f-4368-4447-97b4-c9c31f5944a3"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0DEA84-AB20-4F46-907B-608049B4EE6D}"/>
</file>

<file path=customXml/itemProps2.xml><?xml version="1.0" encoding="utf-8"?>
<ds:datastoreItem xmlns:ds="http://schemas.openxmlformats.org/officeDocument/2006/customXml" ds:itemID="{B60A4E17-11A7-463B-9A53-63526F8C7CBE}"/>
</file>

<file path=customXml/itemProps3.xml><?xml version="1.0" encoding="utf-8"?>
<ds:datastoreItem xmlns:ds="http://schemas.openxmlformats.org/officeDocument/2006/customXml" ds:itemID="{4A0BEC1D-BA8E-42F8-9446-818A0E035BB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Jordy van den Elshout</dc:creator>
  <cp:keywords/>
  <dc:description/>
  <cp:lastModifiedBy/>
  <cp:revision/>
  <dcterms:created xsi:type="dcterms:W3CDTF">2017-03-19T20:50:26Z</dcterms:created>
  <dcterms:modified xsi:type="dcterms:W3CDTF">2022-06-20T08:29:14Z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0x0101003F113B9BB31E56448E67AEF2C7590647</vt:lpwstr>
  </property>
  <property fmtid="{D5CDD505-2E9C-101B-9397-08002B2CF9AE}" pid="3" name="Order">
    <vt:r8>38200</vt:r8>
  </property>
  <property fmtid="{D5CDD505-2E9C-101B-9397-08002B2CF9AE}" pid="4" name="_CopySource">
    <vt:lpwstr>https://365kennisnet-my.sharepoint.com/personal/d_linden_kennisnet_nl/Documents/Certificeringsschema/Indiening Certificeringsschema Edustandaard/certificeringsschema/4. Certificeringsschema_toetsingskader.xlsx</vt:lpwstr>
  </property>
</Properties>
</file>