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9"/>
  <workbookPr autoCompressPictures="0"/>
  <mc:AlternateContent xmlns:mc="http://schemas.openxmlformats.org/markup-compatibility/2006">
    <mc:Choice Requires="x15">
      <x15ac:absPath xmlns:x15ac="http://schemas.microsoft.com/office/spreadsheetml/2010/11/ac" url="https://365kennisnet.sharepoint.com/sites/WerkgroepIBP/Gedeelde documenten/General/Documenten versie 4.0/"/>
    </mc:Choice>
  </mc:AlternateContent>
  <xr:revisionPtr revIDLastSave="10" documentId="8_{CE8FD859-9469-4D83-B754-6120A3DB27C9}" xr6:coauthVersionLast="47" xr6:coauthVersionMax="47" xr10:uidLastSave="{8F08A054-1813-43DB-BC54-59016D2C595F}"/>
  <bookViews>
    <workbookView xWindow="-120" yWindow="-120" windowWidth="38640" windowHeight="21120" tabRatio="787" xr2:uid="{00000000-000D-0000-FFFF-FFFF00000000}"/>
  </bookViews>
  <sheets>
    <sheet name="Inleiding" sheetId="16" r:id="rId1"/>
    <sheet name="Stap 1." sheetId="17" r:id="rId2"/>
    <sheet name="Stap 2." sheetId="18" r:id="rId3"/>
    <sheet name="Stap 3." sheetId="5" r:id="rId4"/>
    <sheet name="Stap 4." sheetId="14" r:id="rId5"/>
    <sheet name="Rapportage" sheetId="13" r:id="rId6"/>
    <sheet name="Einde" sheetId="19" r:id="rId7"/>
    <sheet name="Beschikbaarheid" sheetId="2" r:id="rId8"/>
    <sheet name="Integriteit" sheetId="9" r:id="rId9"/>
    <sheet name="Vertrouwelijkheid" sheetId="8" r:id="rId10"/>
    <sheet name="Lijst" sheetId="15" state="hidden" r:id="rId11"/>
  </sheets>
  <calcPr calcId="191028"/>
  <customWorkbookViews>
    <customWorkbookView name="Default" guid="{14331BBB-A2F9-4F24-9D3C-04D7C58EA9C5}" includePrintSettings="0" includeHiddenRowCol="0" maximized="1" xWindow="-318" yWindow="-1448" windowWidth="2514" windowHeight="1456" tabRatio="841" activeSheetId="17"/>
  </customWorkbookView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13" l="1"/>
  <c r="G11" i="14"/>
  <c r="E18" i="13" s="1"/>
  <c r="J23" i="14"/>
  <c r="E31" i="13" s="1"/>
  <c r="J21" i="14"/>
  <c r="E30" i="13" s="1"/>
  <c r="J19" i="14"/>
  <c r="E29" i="13" s="1"/>
  <c r="J17" i="14"/>
  <c r="E28" i="13" s="1"/>
  <c r="J15" i="14"/>
  <c r="E27" i="13" s="1"/>
  <c r="J13" i="14"/>
  <c r="E26" i="13" s="1"/>
  <c r="J11" i="14"/>
  <c r="E25" i="13" s="1"/>
  <c r="J9" i="14"/>
  <c r="E24" i="13" s="1"/>
  <c r="G9" i="14"/>
  <c r="E17" i="13" s="1"/>
  <c r="G13" i="14"/>
  <c r="E19" i="13" s="1"/>
  <c r="G15" i="14"/>
  <c r="E20" i="13" s="1"/>
  <c r="G17" i="14"/>
  <c r="E21" i="13" s="1"/>
  <c r="G19" i="14"/>
  <c r="E22" i="13" s="1"/>
  <c r="G21" i="14"/>
  <c r="E23" i="13" s="1"/>
  <c r="C19" i="14"/>
  <c r="E16" i="13" s="1"/>
  <c r="C17" i="14"/>
  <c r="C15" i="14"/>
  <c r="C13" i="14"/>
  <c r="C11" i="14"/>
  <c r="E12" i="13" s="1"/>
  <c r="C9" i="14"/>
  <c r="E13" i="13"/>
  <c r="E10" i="5"/>
  <c r="E7" i="5"/>
  <c r="I6" i="18"/>
  <c r="D7" i="5" s="1"/>
  <c r="N6" i="18"/>
  <c r="D6" i="18"/>
  <c r="C7" i="5" s="1"/>
  <c r="C12" i="5" s="1"/>
  <c r="C4" i="5"/>
  <c r="C5" i="13"/>
  <c r="C6" i="13"/>
  <c r="E12" i="5"/>
  <c r="D11" i="5"/>
  <c r="E11" i="5"/>
  <c r="D9" i="5"/>
  <c r="E9" i="5"/>
  <c r="C7" i="13"/>
  <c r="J5" i="14"/>
  <c r="I4" i="14"/>
  <c r="D24" i="13"/>
  <c r="D17" i="13"/>
  <c r="D11" i="13"/>
  <c r="E16" i="14"/>
  <c r="E8" i="14"/>
  <c r="J6" i="14"/>
  <c r="I17" i="14"/>
  <c r="I23" i="14"/>
  <c r="I19" i="14"/>
  <c r="I11" i="14"/>
  <c r="I21" i="14"/>
  <c r="I13" i="14"/>
  <c r="I15" i="14"/>
  <c r="I9" i="14"/>
  <c r="E15" i="13" l="1"/>
  <c r="E14" i="13"/>
  <c r="E11" i="13"/>
  <c r="D29" i="13"/>
  <c r="D26" i="13"/>
  <c r="D31" i="13"/>
  <c r="D27" i="13"/>
  <c r="D28" i="13"/>
  <c r="D30" i="13"/>
  <c r="D25" i="13"/>
  <c r="D10" i="5"/>
  <c r="D12" i="5"/>
  <c r="G5" i="14"/>
  <c r="C5" i="14"/>
  <c r="C10" i="5"/>
  <c r="G6" i="14" l="1"/>
  <c r="F4" i="14"/>
  <c r="B4" i="14"/>
  <c r="C6" i="14"/>
  <c r="F17" i="14" l="1"/>
  <c r="F11" i="14"/>
  <c r="F15" i="14"/>
  <c r="F21" i="14"/>
  <c r="F13" i="14"/>
  <c r="F9" i="14"/>
  <c r="F19" i="14"/>
  <c r="B11" i="14"/>
  <c r="B19" i="14"/>
  <c r="B13" i="14"/>
  <c r="B15" i="14"/>
  <c r="B9" i="14"/>
  <c r="B17" i="14"/>
  <c r="D23" i="13" l="1"/>
  <c r="D18" i="13"/>
  <c r="D22" i="13"/>
  <c r="D21" i="13"/>
  <c r="D20" i="13"/>
  <c r="D19" i="13"/>
  <c r="D13" i="13"/>
  <c r="D12" i="13"/>
  <c r="D14" i="13"/>
  <c r="D16" i="13"/>
  <c r="D15" i="13"/>
</calcChain>
</file>

<file path=xl/sharedStrings.xml><?xml version="1.0" encoding="utf-8"?>
<sst xmlns="http://schemas.openxmlformats.org/spreadsheetml/2006/main" count="369" uniqueCount="224">
  <si>
    <t>Inleiding</t>
  </si>
  <si>
    <t>Dit is het toetsingskader behorende bij het Certificeringsschema Informatiebeveiliging en Privacy ROSA. De volgende documenten beschrijven hoe je deze moet toepassen:
- Certificeringsschema algemene beschrijving
- Certificeringsschema proces (beschrijf de analyse en toepassing toetsingskader)
- Certificeringsschema toezicht (beschrijft de vastlegging van resultaten)</t>
  </si>
  <si>
    <t>Doel en gebruik</t>
  </si>
  <si>
    <t>Dit toetsingskader presenteert de maatregelen voor een ict-toepassing op basis van de BIV-classificatie van de ict-toepassing. Begin hiervoor bij tabblad 'Stap 1.' en vul daar de stamgegevens in. Vervolgens kan in de volgende stap (2.) de classificatie bepaald worden door beantwoording van alle vragen. De uitkomst hiervan - de BIV-classificatie - is zichtbaar in stap 3. Deze wordt gebruikt als input in stap 4. waarin de benodigde maatregelen worden aangewezen. In deze stap (4.) kan de status van de maatregelen aangegeven worden. In het laatste tabblad 'Rapportage' staat informatie samengevat, zoals de status van implementatie incl. de toetsing daarvan.</t>
  </si>
  <si>
    <t xml:space="preserve">Daarbij geldt dat:
- De maatregelen beperken zich nadrukkelijk tot het technisch domein.
- De maatregelen moeten op basis van het comply-or-explain principe worden beoordeeld.
- Maatregelen op het gebied van organisatie en proces zijn momenteel buiten scope van het certificeringsschema. Het is echter wel mogelijk dat maatregelen op het gebied van organisatie en proces maatregelen op technisch niveau overbodig maken.
</t>
  </si>
  <si>
    <t>Versie historie</t>
  </si>
  <si>
    <t>Datum</t>
  </si>
  <si>
    <t>Versie</t>
  </si>
  <si>
    <t>Auteur</t>
  </si>
  <si>
    <t>Commentaar</t>
  </si>
  <si>
    <t>0.5</t>
  </si>
  <si>
    <t>Axel Eissens</t>
  </si>
  <si>
    <t>Niveaus teruggebracht naar drie niveaus om aan te sluiten bij normenkader mbo</t>
  </si>
  <si>
    <t>0.6</t>
  </si>
  <si>
    <t>Tekst en opmaak aangepast ten behoeve van indiening Edustandaard</t>
  </si>
  <si>
    <t>0.7</t>
  </si>
  <si>
    <t>Verwerking roadmap items 3, 7, 8, 9, 10, 11, 13, 15</t>
  </si>
  <si>
    <t>0.8</t>
  </si>
  <si>
    <t>Axel Eissens/Rob van der Staaij</t>
  </si>
  <si>
    <t>Nieuw voorstel structuur Beschikbaarheid</t>
  </si>
  <si>
    <t>0.9</t>
  </si>
  <si>
    <t>Werkgroep IBP</t>
  </si>
  <si>
    <t>Nieuwe uitwerking tabbladen Beschikbaarheid, Integriteit, Vertrouwelijkheid</t>
  </si>
  <si>
    <t>1.0</t>
  </si>
  <si>
    <t>Verwerken laatste opmerkingen</t>
  </si>
  <si>
    <t>1.1</t>
  </si>
  <si>
    <t>Doorvoeren RFCs 5, 6, 7, 8, 9, 12, 13</t>
  </si>
  <si>
    <t>1.2</t>
  </si>
  <si>
    <t>Doorvoeren RFCs 10, 11, 14, 15, 19, 20, 21, 23, 24, 26</t>
  </si>
  <si>
    <t>2.1</t>
  </si>
  <si>
    <t>Jordy van den Elshout</t>
  </si>
  <si>
    <t>Alle RFC's 2021 doorgevoerd, versie ter review aan de Werkgroep IBP</t>
  </si>
  <si>
    <t>2.2</t>
  </si>
  <si>
    <t>2.3</t>
  </si>
  <si>
    <t>Functionele uitbreiding: 1) Overzicht met maatregelen op basis van BIV en 2) Automatisch rapport voor bijlage 2 (Privacyconvenant)</t>
  </si>
  <si>
    <t>2.4</t>
  </si>
  <si>
    <t>Wensen van de werkgroep IBP doorgevoerd, zoals toevoegen classificatievragen</t>
  </si>
  <si>
    <t>3.0</t>
  </si>
  <si>
    <t>Versie ter goedkeuring</t>
  </si>
  <si>
    <t>4.0</t>
  </si>
  <si>
    <t>Alle RFC's doorgevoerd; versie ter goedkeuring</t>
  </si>
  <si>
    <t>Copyright: CC BY 4.0 (Attribution 4.0 International)</t>
  </si>
  <si>
    <t>De licentie op het certificeringsschema is CC BY 4.0 (Attribution 4.0 International, https://creativecommons.org/licenses/by/4.0/). Dit betekent in eenvoudige termen dat je vrij bent om het werk te delen en te bewerken, mits je bronvermelding toepast. Let wel op dat het certificeringsschema specifiek is ontworpen voor de educatieve keten.</t>
  </si>
  <si>
    <t>Vul hier de stamgegevens in. Op basis hiervan wordt de rapportage op het laatste tabblad ingevuld.</t>
  </si>
  <si>
    <t>Stamgegevens van het product of de dienst</t>
  </si>
  <si>
    <t>Productnaam  :</t>
  </si>
  <si>
    <t>Mijn applicatie</t>
  </si>
  <si>
    <t>Bedrijfsnaam  :</t>
  </si>
  <si>
    <t>Mijn bedrijf</t>
  </si>
  <si>
    <t>URL product  :</t>
  </si>
  <si>
    <t>www.dienst-x.nl</t>
  </si>
  <si>
    <t>Classificatie (Stap 2) wordt uitgevoerd door</t>
  </si>
  <si>
    <t>Naam  :</t>
  </si>
  <si>
    <t>Naam</t>
  </si>
  <si>
    <t>Functie  :</t>
  </si>
  <si>
    <t>Functie</t>
  </si>
  <si>
    <t>Maatregelen (Stap 4) worden getoetst door</t>
  </si>
  <si>
    <t>Naam organisatie  :</t>
  </si>
  <si>
    <t>Organisatie</t>
  </si>
  <si>
    <t>Toetsvorm  :</t>
  </si>
  <si>
    <t>* kies een toetsvorm *</t>
  </si>
  <si>
    <t>Uitgevoerd op :</t>
  </si>
  <si>
    <t>Door antwoord te geven op onderstaande vragen wordt de classificatie bepaald voor het betreffende aspect. Kies hiervoor een antwoord in de bijbehorende cel en voorzie het van een korte duidelijke motivatie. Deze motivatie maakt het mogelijk om de antwoorden op de vragen te controleren, op een later moment of door iemand anders. De uitkomst van de BIV-classificatie en de toelichting ervan is inzichtelijk in de volgende stap (3.).
Neem bij het beantwoorden van de vragen het proces (het onderwijsproces of een specifiek ondersteunend proces) dat de ict-toepassing ondersteunt voor ogen. En, bedenk welke gegevens (bijvoorbeeld leerresultaten of leermateriaal) de ict-toepassing ondersteunt. N.B. De classificatie staat standaard op Hoog en kan verlaagd worden door het beantwoorden van alle vragen.</t>
  </si>
  <si>
    <t>Niveau</t>
  </si>
  <si>
    <t>Beschikbaarheid</t>
  </si>
  <si>
    <t>Integriteit</t>
  </si>
  <si>
    <t>Vertrouwelijkheid</t>
  </si>
  <si>
    <t>Selecteer het antwoord en motiveer deze</t>
  </si>
  <si>
    <t>Vragen</t>
  </si>
  <si>
    <t>Antwoord</t>
  </si>
  <si>
    <t>Motivatie</t>
  </si>
  <si>
    <r>
      <t xml:space="preserve">Wanneer </t>
    </r>
    <r>
      <rPr>
        <b/>
        <sz val="10"/>
        <rFont val="Arial"/>
        <family val="2"/>
      </rPr>
      <t>moet</t>
    </r>
    <r>
      <rPr>
        <sz val="10"/>
        <color theme="1"/>
        <rFont val="Calibri"/>
        <family val="2"/>
        <scheme val="minor"/>
      </rPr>
      <t xml:space="preserve"> de dienst beschikbaar zijn voor de gebruikers?
- Laag = regulier (bijvoorbeeld alleen kantooruren)
- Midden = ruim (bijvoorbeeld 07:00 - 23:00 en/of ook in het weekend)
- Hoog = altijd (bijvoorbeeld 24x7)</t>
    </r>
  </si>
  <si>
    <t>* 
Kies een 
antwoord 
*</t>
  </si>
  <si>
    <t>Kan er misbruik plaatsvinden - bijvoorbeeld fraude met leerresultaten of financiële fraude - door fouten in de gegevens of ongeautoriseerde wijzigingen? 
- Laag = nee, de gegevens lenen zich niet voor misbruik
- Midden = beperkt, gegevens worden ook elders gecontroleerd
- Hoog = ja, de ict-toepassing is de enige toepassing met deze gegevens</t>
  </si>
  <si>
    <t>Welke type persoonsgegevens bevat de ict-toepassing?
- Laag = geen of  'gewone' persoonsgegevens zoals NAW
- Midden = persoonsgegevens als toetsresultaten of gegevens m.b.t. minderjarigen.
- Hoog = bijzondere persoonsgegevens, zoals gegevens over etniciteit, politieke opvatting, geloof,  gezondheid, seksueel gedrag, etc.</t>
  </si>
  <si>
    <t xml:space="preserve"> </t>
  </si>
  <si>
    <t>Wat is de langste periode dat de ict-toepassing niet beschikbaar mag zijn?
- Laag = maximaal enkele dagen
- Midden = maximaal een aantal uur
- Hoog = maximaal een aantal minuten</t>
  </si>
  <si>
    <t>Kunnen er personen negatieve gevolgen ondervinden als gevolg van het niet correct zijn van gegevens?
- Laag = niet
- Midden = eventuele fouten zijn nog te corrigeren
- Hoog = fouten veroorzaken ernstige of langdurige negatieve gevolgen</t>
  </si>
  <si>
    <t>Leidt openbaarmaking van de gegevens (bv. van examenvragen) of datalek van persoonsgegevens tot imagoverlies?
- Laag = nee
- Midden = kortstondig imagoverlies wat opgevangen kan worden door tijdige communicatie
- Hoog = langdurig imagoverlies</t>
  </si>
  <si>
    <t>Welke impact heeft uitval (de data, informatie of de ict-toepassing zijn niet beschikbaar)?
- Laag = geen
- Midden = het proces wordt belemmerd maar kan wel doorgaan
- Hoog = het proces kan in zijn geheel niet doorgaan</t>
  </si>
  <si>
    <t>Wat is het effect op het onderwijs- of ondersteunend proces als fouten of ongeautoriseerde veranderingen in de gegevens zitten?
- Laag = geen
- Midden = het proces wordt belemmerd maar kan wel doorgaan
- Hoog = het proces kan in zijn geheel niet doorgaan</t>
  </si>
  <si>
    <t>Kunnen er personen schade ondervinden als gevolg van het uitlekken van de gegevens?
- Laag = niet
- Midden = ja, maar de gevolgen zijn beperkt
- Hoog = ja, fysieke, materiële of immateriële schade. Zoals: discriminatie, (identiteits-)fraude, financiële schade en reputatieschade.</t>
  </si>
  <si>
    <t>Op hoeveel gebruikers heeft de uitval van de toepassing impact?
 - Laag: slechts een kleine groep gebruikers binnen de instelling wordt getroffen.
 - Midden: een groot aantal gebruikers binnen de instelling wordt getroffen.
 - Hoog: een substantieel deel van de gebruikers binnen de instelling wordt getroffen.</t>
  </si>
  <si>
    <t>In hoeverre hebben fouten of ongeautoriseerde veranderingen in gegevens invloed op andere toepassingen?
- Laag = geen; alleen in de toepassing
- Midden = aanzienlijk; ook in andere toepassing(en), door (her)gebruik gegevens.
- Hoog = groot effect door bijvoorbeeld automatische beslissingen, veel koppelingen en veel transacties</t>
  </si>
  <si>
    <t>Past de toepassing profilering* toe?
- Laag = nee
- Midden = ja, maar het profiel wordt niet opgeslagen/kan niet opgevraagd worden
- Hoog = ja, en het profiel wordt opgeslagen/is inzichtelijk</t>
  </si>
  <si>
    <t>Zijn er contractuele of wettelijke verplichtingen (vanuit de instelling of leverancier) voor de beschikbaarheid?
 - Laag: nee, of verplichtingen staan een uitvaltijd van langer dan een dag toe
 - Midden: er zijn verplichtingen, met een maximale uitvaltijd van een dag
 - Hoog: er zijn verplichtingen, met een maximale uitvaltijd van één uur</t>
  </si>
  <si>
    <t>Leiden fouten of ongeautoriseerde veranderingen tot imagoverlies?
- Laag = nee
- Midden = kortstondig imagoverlies
- Hoog = langdurig imagoverlies</t>
  </si>
  <si>
    <t>Leidt het uitlekken van de gegevens tot economische, reputatie- of andersoortige schade?
- Laag = geen economische of reputatieschade
- Midden = beperkte economische en/of reputatieschade
 - Hoog = aanzienlijke economische en/of reputatieschade, inclusief inbreuk op kennisveiligheid</t>
  </si>
  <si>
    <t>Zijn er contractuele of wettelijke verplichtingen voor de integriteit van gegevens?
- Laag = nee
- Midden = ja, deze eisen stelselmatige controle (denk aan examenresultaten)
- Hoog = ja, deze eisen stelselmatige controle en bewijs van werking (denk aan gegevens ten behoeve van bekostiging)</t>
  </si>
  <si>
    <t>Past de toepassing profilering* toe?
- Laag = nee
- Midden = ja, maar deze leidt niet tot automatische beslissingen (alleen handmatig)
- Hoog = ja, en deze leidt tot automatische beslissingen (door de toepassing zelf)</t>
  </si>
  <si>
    <t>* Onder profilering verstaat de AVG "elke vorm van geautomatiseerde verwerking van persoonsgegevens waarbij aan de hand van persoonsgegevens bepaalde persoonlijke aspecten van een natuurlijke persoon worden geëvalueerd, met name met de bedoeling zijn beroepsprestaties, economische situatie, gezondheid, persoonlijke voorkeuren, interesses, betrouwbaarheid, gedrag, locatie of verplaatsingen te analyseren of te voorspellen" [bron: artikel 4 van de AVG]</t>
  </si>
  <si>
    <t>Hoe actueel moeten de gegevens na herstel zijn, totdat dit tot problemen leidt?
- Laag = Gegevens mogen enkele dagen oud zijn.
- Midden = Gegevens mogen niet ouder dan 24 uur zijn
- Hoog = Gegevens mogen niet ouder dan 4 uur zijn</t>
  </si>
  <si>
    <t>Neem kennis van onderstaande BIV-classificatie. Deze wordt automatisch ingevuld op basis van de antwoorden die in stap 2. zijn gegeven. De classificatie staat standaard op Hoog en kan verlaagd worden door het beantwoorden van alle vragen in stap 2. Indien de BIV reeds bepaald is, dan kan deze in onderstaande overzicht ook handmatig aangepast worden. 
Let op! Pas de BIV-classificatie niet meer aan, nadat de volgende stap is ingevuld. Dan corresponderen de maatregelen niet meer met de ingevulde status.</t>
  </si>
  <si>
    <t>BIV-Classificatie</t>
  </si>
  <si>
    <t>Intergriteit</t>
  </si>
  <si>
    <t>Toelichting</t>
  </si>
  <si>
    <t>Kernmerken</t>
  </si>
  <si>
    <t>De onderstaande maatregelen zijn van toepassing op basis van de BIV-classificatie. Selecteer per maatregel de huidige status en geef bij 'niet voldaan' aan hoe en wanneer dit wordt gecorrigeerd. Wanneer een alternatieve maatregel is genomen, beschrijf deze dan. De geselecteerde statussen en beschrijvingen worden meegenomen in de rapportage op het volgende tabblad.
N.B. Bij de status 'Voldaan' is het niet verplicht om in detail te beschrijven hoe deze is geïmplementeerd. Wel wordt aangeraden om dit in te vullen, zodat de informatie eenvoudig beschikbaar is wanneer hierom wordt gevraagd. Deze toelichting wordt niet automatisch meegenomen in de rapportage. Het aanleveren van deze informatie kan verplicht zijn, bijvoorbeeld in het kader van een DPIA of het meewerken aan een audit van opdrachtgever.</t>
  </si>
  <si>
    <t>Maatregel</t>
  </si>
  <si>
    <t>Status en toelichting</t>
  </si>
  <si>
    <t>Ontwerp</t>
  </si>
  <si>
    <t>* kies een status *</t>
  </si>
  <si>
    <t>Herleidbaarheid (gebruikers)</t>
  </si>
  <si>
    <t>Levenscyclus gegevens</t>
  </si>
  <si>
    <t>Capaciteit beheer</t>
  </si>
  <si>
    <t>Backup</t>
  </si>
  <si>
    <t>Logische toegang</t>
  </si>
  <si>
    <t>Onderhoud</t>
  </si>
  <si>
    <t>Application controls</t>
  </si>
  <si>
    <t>Fysieke toegang</t>
  </si>
  <si>
    <t>Testen</t>
  </si>
  <si>
    <t>Onweerlegbaarheid</t>
  </si>
  <si>
    <t>Netwerk toegang</t>
  </si>
  <si>
    <t>Monitoring</t>
  </si>
  <si>
    <t>Herleidbaarheid (technisch beheer)</t>
  </si>
  <si>
    <t>Scheiding omgevingen</t>
  </si>
  <si>
    <t>Herstel</t>
  </si>
  <si>
    <t>Controle integriteit</t>
  </si>
  <si>
    <t>Transport en fysieke opslag</t>
  </si>
  <si>
    <t>Onweerlegbaarheid (Toepassing)</t>
  </si>
  <si>
    <t>Logging</t>
  </si>
  <si>
    <t>Omgaan met kwetsbaarheden</t>
  </si>
  <si>
    <t>Onderstaande rapport wordt automatisch opgemaakt op basis van de gegevens uit de voorgaande tabbladen (advies is omgewenste wijzigingen daar aan te brengen). Onderstaande tabel kan één op één overgenomen als rapportage in bijlage 2 van de model verwerkersovereenkomst van Convenant digitale onderwijsmiddelen en privacy. Zie www.privacyconvenant.nl voor meer informatie.</t>
  </si>
  <si>
    <t>Toetsvorm</t>
  </si>
  <si>
    <t>Uitvoerder toets</t>
  </si>
  <si>
    <t>Inlogpagina</t>
  </si>
  <si>
    <t>BIV-classificatie</t>
  </si>
  <si>
    <t>Categorie</t>
  </si>
  <si>
    <t>Maatregelen</t>
  </si>
  <si>
    <t>Compliance</t>
  </si>
  <si>
    <t>Uitleg</t>
  </si>
  <si>
    <t>[Voldaan/niet voldaan/ alternatieve maatregel]</t>
  </si>
  <si>
    <t>[Bij niet voldaan aangeven hoe/wanneer dit wordt gecorrigeerd. Bij alternatieve maatregel deze beschrijven. N.B. Bij Voldaan is toelichting niet verplicht, maar wordt wel aangeraden. Deze informatie wordt niet automatisch meegenomen in de rapportage]</t>
  </si>
  <si>
    <t>Onweerlegbaarheid (toepassing)</t>
  </si>
  <si>
    <t>Dit is het einde. Ter naslag zijn ook alle maatregelen per informatiebeveiligingsaspect beschikbaar. Zie hiervoor de blauw opvolgende tabbladen. Deze tabbladen worden gebruikt voor het presenteren de maatregelen in stap 4.</t>
  </si>
  <si>
    <t>Omschrijving</t>
  </si>
  <si>
    <t>Kenmerken</t>
  </si>
  <si>
    <t>Laag</t>
  </si>
  <si>
    <t>Beschikbaarheid is minder belangrijk.
Algeheel verlies of niet beschikbaar zijn van deze informatie gedurende meer dan een dag brengt geen merkbare (meetbare) schade toe aan de belangen van de instelling, haar medewerkers of haar studenten of klanten.</t>
  </si>
  <si>
    <t>Herstel van de dienst mag langer dan 24 uur bedragen.</t>
  </si>
  <si>
    <t>Tijdens het ontwerp is gekeken naar de afhankelijkheden van aanpalende systemen (zowel intern als extern, zoals van leveranciers of ketenpartners) en impact van eventuele uitval.
Infrastructuur mag bestaan uit:
- enkelvoudige applicatieonderdelen
- enkelvoudige verbindingen
- enkelvoudige aansluiting voeding</t>
  </si>
  <si>
    <t xml:space="preserve">De hoeveelheid gebruikersverkeer is tijdens het ontwerp van de toepassing bepaald.
Naar aanleiding van deze analyse zijn de onderdelen van de toepassing (en de onderliggende infrastructuur, zoals servers, databases en applicatiecomponenten) ingericht om overbelasting te voorkomen. </t>
  </si>
  <si>
    <t>Onderhoud (zoals updates, security patches en certificaatvernieuwingen) vindt ad-hoc plaats.
Urgente security patches worden zo spoedig mogelijk doorgevoerd.
Software van derden (zoals operating system of libraries) moet actief onderhouden zijn; mag niet End-of-Support zijn.</t>
  </si>
  <si>
    <t>Onbeschikbaarheid wordt ad-hoc behandeld bv. op basis van een melding van een gebruiker. Beschikbaarheidsincidenten worden geregistreerd.</t>
  </si>
  <si>
    <t>Terwijl de toepassing wordt gebruikt, wordt de huidige beschikbaarheid van de toepassing en aanpalende toepassingen gemonitord.</t>
  </si>
  <si>
    <t>Er is een 'Cold Standby' aanwezig, dat wil zeggen: nieuwe fysieke of virtuele infrastructuur is beschikbaar maar nog niet ingericht. 
Manueel herstel van de toepassing en gegevens.
Recovery test: 1x per 2 jaar.
De dienst is in enkele dagen te herstellen.</t>
  </si>
  <si>
    <t>Midden</t>
  </si>
  <si>
    <t>Beschikbaarheid is belangrijk.
Algeheel verlies of niet beschikbaar zijn van deze applicatie gedurende een dag brengt merkbare schade toe aan de belangen van de instelling, haar medewerkers of haar studenten of klanten.</t>
  </si>
  <si>
    <t xml:space="preserve">Herstel van de dienst mag niet langer dan 24 uur bedragen.
</t>
  </si>
  <si>
    <t>Tijdens het ontwerp is gekeken naar de afhankelijkheden van aanpalende systemen (zowel intern als extern, zoals van leveranciers of ketenpartners) en impact van eventuele uitval.
Naar aanleiding van deze analyse zijn de onderdelen van de toepassing ingericht om kennisgeving van uitval te geven.
Infrastructuur bestaat uit:
- active-passive applicatieonderdelen
- (passieve) backup netwerkverbinding
- redundante aansluiting voeding</t>
  </si>
  <si>
    <t>De hoeveelheid gebruikersverkeer is tijdens het ontwerp van de toepassing bepaald en wordt proactief bijgesteld op basis van een  trendanalyse of verwachte aantallen.
Naar aanleiding van deze analyse zijn de onderdelen van de toepassing (en de onderliggende infrastructuur, zoals servers, databases en applicatiecomponenten) ingericht om overbelasting te voorkomen. 
Het gebruikersverkeer en het effect daarvan wordt gemonitord, zoals het disk, geheugen- en of processorgebruik. Op basis van een voorafgestelde norm vindt actieve signalering plaats, zodat extra resources toegewezen kunnen worden.</t>
  </si>
  <si>
    <t>Onderhoud (zoals updates, security patches en certificaatvernieuwingen) vindt gepland plaats. Een rollback-scenario is beschikbaar.
Hoge en kritieke security patches worden direct beoordeeld voor eigen situatie en zo snel mogelijk doorgevoerd.
Software van derden (zoals operating system of libraries) moet actief onderhouden zijn; mag niet End-of-Support zijn.</t>
  </si>
  <si>
    <t>Na elke release wordt de beschikbaarheid en afname van performance direct getest door middel van een regressietest. 
Minimaal jaarlijks en bij wijzigingen in het ontwerp of verwachte verandering in het gebruikersverkeer wordt er proactief een loadtest uitgevoerd met de verwachte belasting aan gebruikers/activiteiten. Deze test wordt uitgevoerd voordat de release wordt uitgerold en wordt niet - tijdens gebruikersuren - op productie uitgevoerd.</t>
  </si>
  <si>
    <t>Terwijl de toepassing wordt gebruikt, wordt de huidige beschikbaarheid van de toepassing en aanpalende toepassingen gemonitord.
Naar aanleiding van deze monitoring wordt bij uitval een gestructureerd proces gestart voor notificatie aan de afnemer en herstel van de keten.
De recente beschikbaarheid van de afgelopen drie maanden kan door de afnemer worden opgevraagd.</t>
  </si>
  <si>
    <t>Er is een 'Warm Standby' aanwezig, dat wil zeggen: nieuwe fysieke of virtuele infrastructuur kan gelijk in gebruik genomen worden maar vergt nog wel enkele handelingen zoals het overzetten van gegevens. 
Herstel door opnieuw opstarten/inspoelen van de toepassing (verlies van enkele sessies en transacties toegestaan).
Recovery test: 1x per jaar.
Herstel van de dienst mag niet langer dan 24 uur bedragen.</t>
  </si>
  <si>
    <t>Hoog</t>
  </si>
  <si>
    <t>Beschikbaarheid is noodzakelijk.
Algeheel verlies of niet beschikbaar zijn van deze informatie gedurende een werkdag brengt merkbare schade toe aan de belangen van de instelling, haar medewerkers of haar studenten of klanten.</t>
  </si>
  <si>
    <t>Herstel van de dienst mag niet langer dan 8 uur bedragen.</t>
  </si>
  <si>
    <t>Tijdens het ontwerp is gekeken naar de afhankelijkheden van aanpalende systemen (zowel intern als extern, zoals van leveranciers of ketenpartners) en impact van eventuele uitval.
Naar aanleiding van deze analyse zijn de onderdelen van de toepassing ingericht om kennisgeving van uitval te geven.
Er wordt regelmatig opnieuw geanalyseerd wat de afhankelijkheden met andere toepassingen zijn. Bijvoorbeeld bij grote wijzigingen, aanpassingen of verandering in gebruikersverkeer.
Infrastructuur bestaat uit:
- active-active applicatieonderdelen
- actieve backup netwerkverbinding
- UPS/NoBreak</t>
  </si>
  <si>
    <t>De hoeveelheid gebruikersverkeer is tijdens het ontwerp van de toepassing bepaald en wordt proactief bijgesteld op basis van een  trendanalyse of verwachte aantallen.
Naar aanleiding van deze analyse zijn de onderdelen van de toepassing (en de onderliggende infrastructuur, zoals servers, databases en applicatiecomponenten) ingericht om overbelasting te voorkomen. 
Het gebruikersverkeer en het effect daarvan wordt gemonitord,  zoals het disk-, geheugen- en of processorgebruik. Op basis van een voorafgestelde norm vindt actieve signalering plaats, zodat extra resources toegewezen kunnen worden.
Overbelasting (ook door mogelijke DDoS) wordt gereguleerd door middel van firewall, load balancers, traffic shaper of een soortgelijk oplossingen. Resources worden automatisch toegewezen.</t>
  </si>
  <si>
    <t>Onderhoud (zoals updates, security patches en certificaatvernieuwingen) vindt tijdens afgesproken onderhoudswindows plaats. Een rollback-scenario is beschikbaar. 
Hoge en kritieke security patches worden direct beoordeeld voor eigen situatie en zo snel mogelijk doorgevoerd.
Software van derden (zoals operating system of libraries) moet actief onderhouden zijn; mag niet End-of-Support zijn.</t>
  </si>
  <si>
    <t>Terwijl de toepassing wordt gebruikt, wordt de huidige beschikbaarheid van de toepassing en aanpalende toepassingen gemonitord.
Naar aanleiding van deze monitoring wordt bij uitval een gestructureerd proces gestart voor notificatie aan de afnemer en herstel van de keten.
De recente beschikbaarheid van de afgelopen drie maanden wordt proactief gerapporteerd (bijvoorbeeld via een portaal of servicegesprek) aan de afnemer.</t>
  </si>
  <si>
    <t>Er is een 'Hot Standby' aanwezig, dat wil zeggen: de toepassing draait reeds op fysieke of virtuele reserve-infrastructuur waar direct naar overgeschakeld kan worden. 
Automatische online failover (verlies van sessies en transacties wordt voorkomen).
Recovery test: 2x per jaar.
Herstel van de dienst mag niet langer dan 8 uur bedragen.</t>
  </si>
  <si>
    <t>Integriteit van de gegevens</t>
  </si>
  <si>
    <t>Integriteit van de toepassing</t>
  </si>
  <si>
    <t>Integriteit is minder belangrijk.
Blijvende juistheid van informatie is gewenst, maar hoeft niet gegarandeerd te zijn. 
Indien informatie niet volledig, correct of actueel is, leidt dit tot beperkte schade.</t>
  </si>
  <si>
    <t>Bedrijfsproces tolereert enkele fouten
Gegevens zijn volledig. 
Maximaal toegestaan dataverlies na herstel: enkele dagen.</t>
  </si>
  <si>
    <t>Herleidbaar welke gegevens gewijzigd zijn:
- Het is mogelijk om wijzigingen terug te draaien
- Naamloze gebruikersaccounts met uitgebreide rechten zijn toegestaan
- Gebruikers mogen beheerdersrechten hebben</t>
  </si>
  <si>
    <t>Backup is verplicht, minimaal wekelijks, bijvoorbeeld door een script.
Integriteit van de back-up wordt ad-hoc, maar minimaal 1 keer jaar, gecontroleerd.</t>
  </si>
  <si>
    <t xml:space="preserve">Controle op invoer/uitvoer en andere methoden van wijzigen van gegevens:
- De applicatie controleert de ingevoerde gegevens (handmatig of via geautomatiseerde koppeling) op syntax, verplichte velden en integriteit (bv. met hashing). 
- In geval van een uploadfunctie, wordt deze beperkt en bestanden worden gecontroleerd.
- Uitvoer naar andere systemen wordt opgeschoond tot (veilige) waardes, bv. op basis van syntax-controle. 
- Foutmeldingen voor gebruikers zijn beperkt; niet meer tonen dan nodig.
</t>
  </si>
  <si>
    <t>Functionele logging: wordt niet geeïst.</t>
  </si>
  <si>
    <t>Herleidbaar welke onderdelen/configuraties van de toepassing gewijzigd zijn:
- Het is mogelijk om wijzigingen terug te draaien
- Systeemaccounts met uitgebreide rechten zijn toegestaan
- Toegang met root-accounts is gereguleerd, bijvoorbeeld met expliciete notificatie en logging</t>
  </si>
  <si>
    <t>Ad hoc controle integriteit toepassing:
- De status van patches en updates van firmware en software wordt ad-hoc gecontroleerd.
- Integriteit van de configuratie en software wordt handmatig gecontroleerd
Maatregelen tegen malware zijn toegepast
Secure software development/secure coding guidelines worden toegepast</t>
  </si>
  <si>
    <t>Technische logging: inlogactiviteit technisch beheer wordt gelogd.
Voor de kwaliteit van logging worden best practices overwogen (bijvoorbeeld OWASP Logging cheat sheet)
De tijd van de applicatie is correct en consistent: wordt gesynchroniseerd met éénzelfde referentietijdbron als aanpalende systemen (binnen een netwerk of organisatie). Deze referentietijdbron is gesynchroniseerd met een publieke tijdsbron.</t>
  </si>
  <si>
    <t>Integriteit is belangrijk.
Blijvende juistheid van informatie is belangrijk, maar sommige toleranties zijn toelaatbaar. Het is niet noodzakelijk dat correctheid onbetwistbaar aangetoond kan worden.
Indien informatie niet volledig, correct of actueel is, leidt dit tot substantiële schade.</t>
  </si>
  <si>
    <t>Bedrijfsproces tolereert een zeer beperkt aantal fouten.
Gegevens zijn volledig, juist en actueel; 
Maximaal toegestaan dataverlies na herstel: 24 uur.</t>
  </si>
  <si>
    <t>Herleidbaar wanneer, welke gegevens gewijzigd zijn:
- Gebruikers hebben standaard (by default) niet meer rechten dan nodig: least privilege
- Het is mogelijk om wijzigingen terug te draaien
- Naamloze gebruikersaccounts met uitgebreide rechten zijn toegestaan maar (indirect) herleidbaar naar personen
- Herleidbaar wanneer de gegevens gewijzigd zijn
- Gebruikers mogen beheerdersrechten hebben
- Wijziging van gegevens is inzichtelijk, zodat een analyse hierop mogelijk is.</t>
  </si>
  <si>
    <t>Backup is verplicht, minimaal 1 keer per dag, bijvoorbeeld door snapshots.
Integriteit van de back-up wordt periodiek (min. 1x per kwartaal) gecontroleerd.
Backup wordt beschermd door functiescheiding en fysieke scheiding: opslag op een andere locatie.</t>
  </si>
  <si>
    <t>Controle op invoer/uitvoer en andere methoden van wijzigen van gegevens:
- De applicatie controleert de ingevoerde gegevens (handmatig of via geautomatiseerde koppeling) op syntax, verplichte velden en integriteit (bv. met hashing). 
- In geval van een uploadfunctie, wordt deze beperkt en bestanden worden gecontroleerd.
- Uitvoer naar andere systemen wordt opgeschoond tot (veilige) waardes, bv. op basis van syntax-controle. 
- Foutmeldingen voor gebruikers zijn beperkt; niet meer tonen dan nodig.
- Wijzigingen ‘onder water’ (zonder gebruik van de gebruikersinterface) worden als beveiligingsincident opgemerkt en afgehandeld</t>
  </si>
  <si>
    <t>Functionele logging: wijziging van (persoons)gegevens wordt gelogd. 
Deze logging is minimaal 13 maanden beschikbaar voor controle op afwijkende patronen (frequentie, oorsprong, et cetera) en ondersteuning. 
Logging is alleen toegankelijk voor geautoriseerde medewerkers en wordt beschermd tegen wijzigingen.</t>
  </si>
  <si>
    <t>Herleidbaar wanneer, welke onderdelen/configuraties van de toepassing gewijzigd zijn:
- Het is mogelijk om wijzigingen terug te draaien
- Naamloze systeemaccounts met uitgebreide rechten zijn toegestaan en (indirect) herleidbaar naar personen
- Herleidbaar wanneer de toepassing gewijzigd is
- Toegang tot de onderliggende systemen van de toepassing is rolgebaseerd toegewezen
- Toegang met root-accounts is gereguleerd, bijvoorbeeld met expliciete notificatie en logging</t>
  </si>
  <si>
    <t>Periodieke controle integriteit toepassing:
- De status van patches en updates van firmware en software wordt periodiek (minimaal jaarlijks) gecontroleerd.
- De integriteit van configuratie en software wordt structureel gecontroleerd, minimaal na elke wijziging/update en anders minimaal jaarlijks.
Maatregelen tegen malware zijn toegepast
Secure software development/secure coding guidelines worden toegepast</t>
  </si>
  <si>
    <t>Technische logging: inlogactiviteit technisch beheer, aanpassingen configuratie en toepassing wordt gelogd.
Voor de kwaliteit van logging worden best practices gehanteerd (bijvoorbeeld OWASP Logging cheat sheet)
De tijd van de applicatie is correct en consistent: wordt gesynchroniseerd met éénzelfde referentietijdbron als aanpalende systemen (binnen een netwerk of organisatie). Deze referentietijdbron is gesynchroniseerd met een publieke tijdsbron.
Logging wordt periodiek (passend, maar ten minste maandelijks) gecontroleerd op afwijkende patronen (frequentie, oorsprong, et cetera)</t>
  </si>
  <si>
    <t>Integriteit is noodzakelijk.
Blijvende juistheid van informatie is noodzakelijk; er zijn geen toleranties toelaatbaar. Het is noodzakelijk dat correctheid onbetwistbaar aangetoond kan worden.
Indien informatie niet volledig, correct of actueel is, leidt dit tot ernstige schade.</t>
  </si>
  <si>
    <t>Bedrijfsproces eist foutloze informatie
Gegevens zijn volledig, onbetwistbaar en altijd actueel; 
Maximaal toegestaan dataverlies na herstel: 4 uur.</t>
  </si>
  <si>
    <t>Herleidbaar wie, wanneer, welke gegevens gewijzigd heeft:
- Gebruikers hebben standaard (by default) niet meer rechten dan nodig: least privilege
- Het is mogelijk om wijzigingen terug te draaien
- Naamloze gebruikersaccounts zijn niet toegestaan 
- Herleidbaar wie wanneer de gegevens gewijzigd heeft
- Gebruikers hebben geen beheerdersrechten (bijvoorbeeld door aparte accounts)
- Wijziging van gegevens is inzichtelijk, waarop tevens signalering ingesteld kan worden voor bv. ongebruikelijke transacties.</t>
  </si>
  <si>
    <t>Backup is verplicht, minimaal 6 keer per dag, bijvoorbeeld door snapshots.
Integriteit van de back-up wordt automatisch bij iedere back-up gecontroleerd.
Back-up wordt beschermd door middel van 3-2-1 principe: minimaal drie backup's, op twee verschillende mediatypes waarvan één (kopie) offsite, die offline (niet gekoppeld aan het netwerk) of technisch onaanpasbaar is.</t>
  </si>
  <si>
    <t>Functionele logging: wijziging van (persoons)gegevens wordt gelogd. 
Deze logging is minimaal 13 maanden beschikbaar voor controle op afwijkende patronen (frequentie, oorsprong, et cetera) en ondersteuning. Deze controle vindt automatisch plaats.
Logging is alleen toegankelijk voor geautoriseerde medewerkers en wordt beschermd tegen wijzigingen.</t>
  </si>
  <si>
    <t>Herleidbaar wie, wanneer, welke onderdelen/configuraties van de toepassing gewijzigd heeft:
- Het is mogelijk om wijzigingen terug te draaien
- Naamloze systeemaccounts met uitgebreide rechten zijn niet toegestaan
- Herleidbaar wie wanneer de toepassing gewijzigd heeft
- Toegang tot de onderliggende systemen van de toepassing is rolgebaseerd toegewezen.
- Rollen geven invulling aan principes 'seggregation of duties' en 'least privilege'
- Toegang met root-accounts is streng gereguleerd, bijvoorbeeld door expliciete goedkeuring</t>
  </si>
  <si>
    <t>Geautomatiseerde controle integriteit toepassing:
- De status en werking van patches en updates van firmware en software worden direct gecontroleerd. Bij fouten, vindt actieve signalering van plaats.
- Integriteit van de configuratie en software wordt geautomatiseerd gecontroleerd (bijvoorbeeld door hash controles)
Maatregelen tegen malware zijn toegepast
Secure software development/secure coding guidelines worden toegepast</t>
  </si>
  <si>
    <t>Technische logging: inlogactiviteit technisch beheer, aanpassingen configuratie en toepassing en overige handelingen van technisch beheer wordt gelogd.
Voor de kwaliteit van logging worden best practices gehanteerd (bijvoorbeeld OWASP Logging cheat sheet)
De tijd van de applicatie is correct en consistent: wordt gesynchroniseerd met éénzelfde referentietijdbron als aanpalende systemen (binnen een netwerk of organisatie). Deze referentietijdbron is gesynchroniseerd met een publieke tijdsbron.
Logging wordt geautomatiseerd gecontroleerd op afwijkende patronen (frequentie, oorsprong, et cetera)
Logging wordt beschermd tegen ongeautoriseerde wijzigingen</t>
  </si>
  <si>
    <t>Informatie is voor intern gebruik. 
Openbaar worden van gegevens leidt tot weinig of geen schade voor een instelling of betrokkene.</t>
  </si>
  <si>
    <t>Informatie is openbaar of voor intern gebruik. 
Openbaar worden van gegevens leidt tot weinig of geen schade voor een instelling of betrokkene.</t>
  </si>
  <si>
    <t>Er wordt invulling gegeven aan wettelijke bewaartermijnen voor persoonsgegevens, logging, leerlingdossiers, et cetera.
De applicatie moet het mogelijk maken dat persoonsgegevens verwijderd kunnen worden, bijvoorbeeld op verzoek van de betrokkene of wanneer de bewaartermijn verstreken is.
Op media/apparatuur die niet meer worden gebruikt of voor andere doeleinden wordt hergebruikt wordt data gewist.</t>
  </si>
  <si>
    <t>De toepassing ondersteunt minimaal de volgende maatregelen:
- Toegang middels gebruikersnaam en wachtwoord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t>
  </si>
  <si>
    <t>Fysieke toegang tot de apparatuur waar de toepassingen en de data verwerkt wordt, is beschermd met minimaal:
- Eén factor authenticatie
Bezoekers enkel onder begeleiding.</t>
  </si>
  <si>
    <t>Er is een geïmplementeerd beleid voor netwerktoegang.
Daarin zitten minimaal de volgende maatregelen:
 - Netwerkzones voor beheer, servers en gebruikers zijn van elkaar gescheiden, bijvoorbeeld met VLANs.
 - Toegang tussen netwerkzones is beperkt met basismaatregelen en alleen noodzakelijke poorten staan open. 
 - Toegang vanaf het internet is beperkt tot gebruikerstoegang en alleen vanuit noodzakelijke landen; overige landen zijn standaard geblokkeerd (geoblocking). 
- Beheertoegang is alleen mogelijk via een beveiligde verbinding (bv. VPN) met 2FA.</t>
  </si>
  <si>
    <t>Ontwikkel, test, acceptatie en productieomgevingen (OTAP) zijn gescheiden.
Productiedata (persoonsgegevens, gebruikersnamen, wachtwoorden, et cetera) wordt niet gebruikt in OTA. Bij voorkeur wordt dummy data gebruikt en anders niet-herleidbaar (geanonimiseerd).</t>
  </si>
  <si>
    <t>Encryptie van transport:
- Niet voor intern verkeer
- Wel voor extern verkeer,  conform de meest recente versie van Uniforme Beveiligingsvoorschriften (UBV) TLS van Edustandaard. Bijvoorbeeld voor koppelingen, mobiele datadragers, cloud, en backups.
Voor het gebruik van encryptie wordt gebruik gemaakt van richtlijnen/best practices/standaarden. Bijvoorbeeld van NCSC, ENISA, NIST.</t>
  </si>
  <si>
    <t>Toegang tot de applicatie (zowel gelukt als mislukt) wordt gelogd.
Logging is enkel toegankelijk voor bevoegde personen.</t>
  </si>
  <si>
    <t>De toepassing voldoet aan de Uniforme Beveiligingsvoorschriften (UBV) van Edustandaard.
Bekende kwetsbaarheden worden opgevolgd op basis van beveiligingsadviezen (bijv. NCSC). Indien patches ontbreken, worden alternatieve maatregelen genomen.</t>
  </si>
  <si>
    <t>Informatie is vertrouwelijk.
De organisatie, instelling of betrokkene kan substantiële schade lijden indien informatie toegankelijk is voor ongeautoriseerde personen. Informatie mag alleen toegankelijk zijn voor personen die hier vanuit hun functie toegang toe moeten hebben (need-to-know basis). Hieronder vallen onder andere persoonsgegevens.</t>
  </si>
  <si>
    <t>Alleen toegankelijk voor direct betrokkenen binnen de organisatie op basis van functie of rol.</t>
  </si>
  <si>
    <t>Er wordt invulling gegeven aan wettelijke bewaartermijnen voor persoonsgegevens, logging, leerlingdossiers, et cetera.
De applicatie moet het mogelijk maken dat persoonsgegevens verwijderd moeten kunnen worden, bijvoorbeeld op verzoek van de betrokkene of wanneer de bewaartermijn verstreken is.
Op media/apparatuur die niet meer worden gebruikt of voor andere doeleinden worden hergebruikt wordt data onherstelbaar vernietigd (bijvoorbeeld degaussing, sanitization, purging, zeroization of vernietiging van de (verwijderbare) media).</t>
  </si>
  <si>
    <t>De toepassing ondersteunt minimaal de volgende maatregelen:
- Twee-factor authenticatie (2FA) en wordt standaard afgedwongen voor alle gebruikers behalve voor diegene die enkel toegang hebben tot hun eigen persoonsgegevens (zoals leerlingen). 
- Bij federatieve inlog neemt de toepassing de 2FA van de authenticatiedienst over.
- Accounts zijn persoonlijk identificeerbaar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t>
  </si>
  <si>
    <t>Fysieke toegang tot de apparatuur waar de toepassingen en de data verwerkt wordt, is beschermd met minimaal:_x000D_
- Eén factor authenticatie_x000D_
- Logging en monitoring van toegang, bijvoorbeeld cameratoezicht voor de herleidbaarheid._x000D_
_x000D_
Bezoekers enkel onder begeleiding.</t>
  </si>
  <si>
    <t>Er is een geïmplementeerd beleid voor netwerktoegang.
Daarin zitten minimaal de volgende maatregelen:
 - Netwerkzones voor beheer, servers en gebruikers zijn van elkaar gescheiden, bijvoorbeeld met VLANs.
 - Toegang tussen netwerkzones is beperkt met basismaatregelen en alleen noodzakelijke poorten staan open.
 - Toegang vanaf het internet is beperkt tot gebruikerstoegang en alleen vanuit noodzakelijke landen; overige landen zijn standaard geblokkeerd (geoblocking). 
- Beheertoegang is alleen mogelijk met een jump server via een beveiligde verbinding (bv. VPN) met 2FA.</t>
  </si>
  <si>
    <t>Ontwikkel, test, acceptatie en productieomgevingen (OTAP) zijn gescheiden.
Productiedata (persoonsgegevens, gebruikersnamen, wachtwoorden, et cetera) wordt niet gebruikt in OTA. Bij voorkeur wordt dummy data gebruikt en anders niet-herleidbaar (geanonimiseerd).
Toegang tot OTAP wordt beheerd en periodiek gecontroleerd en geeft invulling aan de principes ‘need to know’ en ‘least privilege’. Bijvoorbeeld: ontwikkelaars hebben niet standaard toegang tot productieomgevingen. Daarnaast hebben gebruikers standaard geen toegang tot OTA.</t>
  </si>
  <si>
    <t>Encryptie van transport (zowel voor intern als extern verkeer) is conform de meest recente versie van Uniforme Beveiligingsvoorschriften (UBV) TLS van Edustandaard.
Encryptie van opslag, moet minimaal op (virtuele)disk-levelniveau. Hiervoor wordt gebruik gemaakt van richtlijnen/best practices/standaarden, zoals van NCSC, ENISA, NIST.</t>
  </si>
  <si>
    <t>Toegang tot de applicatie (zowel gelukt als mislukt) en lezen van (persoons)gegevens wordt gelogd.
Logging is enkel toegankelijk voor bevoegde personen en toegang ertoe wordt apart gelogd.</t>
  </si>
  <si>
    <t>De toepassing voldoet aan de Uniforme Beveiligingsvoorschriften (UBV) van Edustandaard.
Bekende kwetsbaarheden worden opgevolgd en op basis van beveiligingsadviezen (bijv. NCSC). Indien patches ontbreken, worden alternatieve maatregelen genomen.
Privacy by design en security by design worden toegepast om kwetsbaarheden zoveel mogelijk te voorkomen. Minimaal jaarlijks of bij grote wijzigingen wordt: 
 - Getoetst op veelvoorkomende risico's, zoals de OWASP Top 10 (Privacy Risks), door middel van assessments of geautomatiseerde tests.</t>
  </si>
  <si>
    <t>Informatie is geheim. 
De organisatie, instelling of betrokkene kan ernstige schade lijden indien informatie toegankelijk is voor ongeautoriseerde personen. Informatie mag uitsluitend toegankelijk zijn voor een zeer geselecteerde groep personen. Hieronder vallen onder andere bijzondere persoonsgegevens.</t>
  </si>
  <si>
    <t>Toegang is beperkt tot expliciet aangewezen personen binnen de organisatie. Beheerders hebben, waar mogelijk, geen toegang tot de gegevens. Beheerders maken alleen gebruik van persoonlijk herleidbare accounts.</t>
  </si>
  <si>
    <t>Er wordt invulling gegeven aan wettelijke bewaartermijnen voor persoonsgegevens, logging, leerlingdossiers, et cetera.
De applicatie moet het mogelijk maken dat  persoonsgegevens verwijderd kunnen worden, bijvoorbeeld op verzoek van de betrokkene. Verwijdering op basis van verstrijken bewaartermijn moet automatisch kunnen. 
Op media/apparatuur die niet meer worden gebruikt of voor andere doeleinden worden hergebruikt wordt data onherstelbaar vernietigd (bijvoorbeeld degaussing, sanitization, purging, zeroization of vernietiging van de (verwijderbare) media).
Output van informatie (zoals een printafdruk) met classificatie vertrouwelijk of geheim dient voorzien te zijn van een label.</t>
  </si>
  <si>
    <t>De toepassing ondersteunt minimaal de volgende maatregelen:
- Twee-factor authenticatie (2FA) en wordt standaard afgedwongen voor alle gebruikers. 
- Bij federatieve inlog neemt de toepassing de 2FA van de authenticatiedienst over.
- Accounts zijn persoonlijk identificeerbaar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t>
  </si>
  <si>
    <t>Fysieke toegang tot de apparatuur waar de toepassingen en de data verwerkt wordt, is beschermd met minimaal:
- Twee factor authenticatie
- Logging en monitoring van toegang, bijvoorbeeld cameratoezicht voor de herleidbaarheid.
Bezoekers enkel onder begeleiding.</t>
  </si>
  <si>
    <t>Er is een geïmplementeerd beleid voor netwerktoegang.
Daarin zitten minimaal de volgende maatregelen:
 - Netwerkzones voor beheer, servers en gebruikers zijn van elkaar gescheiden, bijvoorbeeld met VLANs. Elke toepassing heeft een eigen netwerk, met gescheiden front-end en back-end.
 - Toegang tussen netwerkzones is beperkt met basismaatregelen en alleen noodzakelijke poorten staan open.
 - Toegang vanaf het internet is beperkt tot gebruikerstoegang en alleen vanuit noodzakelijke landen; overige landen zijn standaard geblokkeerd (geoblocking). 
- Beheertoegang is alleen mogelijk met een jump server via een beveiligde verbinding (bv. VPN) met 2FA.</t>
  </si>
  <si>
    <t>Ontwikkel, test, acceptatie en productieomgevingen (OTAP) zijn gescheiden.
Productiedata (persoonsgegevens, gebruikersnamen, wachtwoorden, et cetera) wordt niet gebruikt in OTA. Bij voorkeur wordt dummy data gebruikt en anders niet-herleidbaar (geanonimiseerd).
Toegang tot OTAP wordt beheerd en periodiek gecontroleerd en geeft invulling aan de principes ‘need to know’ en ‘least privilege’. Bijvoorbeeld: ontwikkelaars hebben niet standaard toegang tot productieomgevingen. Daarnaast hebben gebruikers standaard geen toegang tot OTA.
Alle medewerkers die in aanraking kunnen komen met productiegegevens, dienen periodiek (minimaal eens per 5 jaar) gescreend te worden met minimaal een VOG met de juiste categorieën (bv. 01 Informatie).</t>
  </si>
  <si>
    <t>Encryptie van transport (zowel voor intern als extern verkeer) is conform de Uniforme Beveiligingsvoorschriften (UBV) TLS van Edustandaard.
Encryptie van opslag, moet minimaal op twee niveaus, zoals op disk (ter beveiliging bij fysieke diefstal) en bestands- of recordniveau (ter beveiliging bij exfiltratie). Hiervoor wordt gebruik gemaakt van richtlijnen/best practices/standaarden, zoals van NCSC, ENISA, NIST.</t>
  </si>
  <si>
    <t>Toegang tot de applicatie (zowel gelukt als mislukt) en lezen van (persoons)gegevens wordt gelogd.
Logging is enkel toegankelijk voor bevoegde personen (op basis van autorisatie) en toegang ertoe wordt apart gelogd.
Beide logging wordt regelmatig gecontroleerd op uitzonderingen op toegang en uitzonderlijke patronen in gebruik. Deze logging is direct toegankelijk voor de verwerkingsverantwoordelijke of anders op verzoek zo snel mogelijk beschikbaar gesteld.</t>
  </si>
  <si>
    <t>De toepassing voldoet aan de Uniforme Beveiligingsvoorschriften (UBV) van Edustandaard.
Bekende kwetsbaarheden worden automatisch gesignaleerd en adequaat opgevolgd op basis van beveiligingsadviezen (bijv. NCSC). Indien patches ontbreken, worden alternatieve maatregelen genomen.
Privacy by design en security by design worden toegepast om kwetsbaarheden zoveel mogelijk te voorkomen. Minimaal jaarlijks of bij grote wijzigingen wordt:
 - Getoetst op veelvoorkomende risico's, zoals de OWASP Top 10 (Privacy Risks), door middel van assessments of geautomatiseerde tests.
 - een risicoanalyse uitgevoerd (zoals threat modelling) om dreigingen en kwetsbaarheden in kaart te brengen. Voor passende maatregelen wordt aansluiting gezocht bij relevante richtlijnen, zoals die van het NCSC.
Misbruik van kwetsbaarheden - zoals ongeautoriseerde toegang - wordt gemonitord, herkend en geblokkeerd, zoals met EDR voor het detecteren en mitigeren van verdachte activiteiten.</t>
  </si>
  <si>
    <t>* Voorbeeld voor regels voor wachtwoorden: zoek op ‘NIST Digital Identity Guidelines’, ga naar de site van de NIST, open het document ‘authentication and lifecycle management’, en lees het hoofdstuk ‘authenticator and verifier requirements’.</t>
  </si>
  <si>
    <t>BIV</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</si>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</sst>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6"/>
      <color theme="1"/>
      <name val="Calibri"/>
      <family val="2"/>
      <scheme val="minor"/>
    </font>
    <font>
      <sz val="16"/>
      <color theme="1"/>
      <name val="Calibri"/>
      <family val="2"/>
    </font>
    <font>
      <sz val="12"/>
      <color theme="1"/>
      <name val="Arial"/>
      <family val="2"/>
    </font>
    <font>
      <b/>
      <sz val="12"/>
      <color rgb="FF000000"/>
      <name val="Arial"/>
      <family val="2"/>
    </font>
    <font>
      <sz val="10"/>
      <color rgb="FF000000"/>
      <name val="Arial"/>
      <family val="2"/>
    </font>
    <font>
      <sz val="10"/>
      <color theme="1"/>
      <name val="Arial"/>
      <family val="2"/>
    </font>
    <font>
      <b/>
      <sz val="12"/>
      <color theme="1"/>
      <name val="Arial"/>
      <family val="2"/>
    </font>
    <font>
      <b/>
      <sz val="12"/>
      <name val="Arial"/>
      <family val="2"/>
    </font>
    <font>
      <b/>
      <sz val="12"/>
      <color theme="0"/>
      <name val="Arial"/>
      <family val="2"/>
    </font>
    <font>
      <b/>
      <i/>
      <sz val="12"/>
      <color theme="1"/>
      <name val="Arial"/>
      <family val="2"/>
    </font>
    <font>
      <b/>
      <i/>
      <sz val="12"/>
      <name val="Arial"/>
      <family val="2"/>
    </font>
    <font>
      <sz val="12"/>
      <name val="Arial"/>
      <family val="2"/>
    </font>
    <font>
      <sz val="10"/>
      <name val="Arial"/>
      <family val="2"/>
    </font>
    <font>
      <sz val="10"/>
      <color rgb="FF595959"/>
      <name val="Calibri"/>
      <family val="2"/>
    </font>
    <font>
      <b/>
      <sz val="9"/>
      <name val="Arial"/>
      <family val="2"/>
    </font>
    <font>
      <sz val="9"/>
      <name val="Arial"/>
      <family val="2"/>
    </font>
    <font>
      <b/>
      <sz val="9"/>
      <color rgb="FF000000"/>
      <name val="Arial"/>
      <family val="2"/>
    </font>
    <font>
      <b/>
      <sz val="16"/>
      <name val="Arial"/>
      <family val="2"/>
    </font>
    <font>
      <i/>
      <sz val="10"/>
      <color theme="1"/>
      <name val="Arial"/>
      <family val="2"/>
    </font>
    <font>
      <sz val="10"/>
      <color theme="1"/>
      <name val="Calibri"/>
      <family val="2"/>
      <scheme val="minor"/>
    </font>
    <font>
      <i/>
      <sz val="10"/>
      <color rgb="FF000000"/>
      <name val="Arial"/>
      <family val="2"/>
    </font>
    <font>
      <b/>
      <sz val="14"/>
      <name val="Arial"/>
      <family val="2"/>
    </font>
    <font>
      <b/>
      <sz val="11"/>
      <name val="Arial"/>
      <family val="2"/>
    </font>
    <font>
      <b/>
      <sz val="10"/>
      <name val="Arial"/>
      <family val="2"/>
    </font>
    <font>
      <i/>
      <sz val="10"/>
      <color theme="1"/>
      <name val="Calibri"/>
      <family val="2"/>
      <scheme val="minor"/>
    </font>
    <font>
      <sz val="8"/>
      <color theme="1"/>
      <name val="Arial"/>
      <family val="2"/>
    </font>
    <font>
      <b/>
      <sz val="9"/>
      <color rgb="FFFF0000"/>
      <name val="Calibri"/>
      <family val="2"/>
      <scheme val="minor"/>
    </font>
    <font>
      <b/>
      <i/>
      <sz val="9"/>
      <color theme="1"/>
      <name val="Arial"/>
      <family val="2"/>
    </font>
    <font>
      <i/>
      <sz val="10"/>
      <name val="Arial"/>
      <family val="2"/>
    </font>
    <font>
      <i/>
      <sz val="11"/>
      <name val="Arial"/>
      <family val="2"/>
    </font>
    <font>
      <b/>
      <sz val="12"/>
      <color theme="1"/>
      <name val="Calibri"/>
      <family val="2"/>
      <scheme val="minor"/>
    </font>
    <font>
      <sz val="14"/>
      <color rgb="FFFF0000"/>
      <name val="Arial"/>
      <family val="2"/>
    </font>
    <font>
      <b/>
      <i/>
      <sz val="10"/>
      <name val="Arial"/>
      <family val="2"/>
    </font>
    <font>
      <b/>
      <sz val="11"/>
      <color rgb="FF000000"/>
      <name val="Arial"/>
      <family val="2"/>
    </font>
    <font>
      <sz val="11"/>
      <color theme="1"/>
      <name val="Arial"/>
      <family val="2"/>
    </font>
    <font>
      <i/>
      <sz val="8"/>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66462"/>
        <bgColor indexed="64"/>
      </patternFill>
    </fill>
    <fill>
      <patternFill patternType="solid">
        <fgColor rgb="FF6798D5"/>
        <bgColor indexed="64"/>
      </patternFill>
    </fill>
    <fill>
      <patternFill patternType="solid">
        <fgColor theme="1"/>
        <bgColor indexed="64"/>
      </patternFill>
    </fill>
    <fill>
      <patternFill patternType="solid">
        <fgColor theme="0" tint="-0.14999847407452621"/>
        <bgColor indexed="64"/>
      </patternFill>
    </fill>
    <fill>
      <patternFill patternType="solid">
        <fgColor rgb="FF61E9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ck">
        <color theme="7" tint="0.59996337778862885"/>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style="thick">
        <color theme="7" tint="0.59996337778862885"/>
      </right>
      <top/>
      <bottom style="thick">
        <color theme="7" tint="0.59996337778862885"/>
      </bottom>
      <diagonal/>
    </border>
    <border>
      <left style="medium">
        <color auto="1"/>
      </left>
      <right/>
      <top/>
      <bottom/>
      <diagonal/>
    </border>
    <border>
      <left/>
      <right/>
      <top/>
      <bottom style="thin">
        <color indexed="64"/>
      </bottom>
      <diagonal/>
    </border>
    <border>
      <left style="medium">
        <color theme="7" tint="0.59996337778862885"/>
      </left>
      <right/>
      <top style="medium">
        <color theme="7" tint="0.59996337778862885"/>
      </top>
      <bottom/>
      <diagonal/>
    </border>
    <border>
      <left/>
      <right/>
      <top style="medium">
        <color theme="7" tint="0.59996337778862885"/>
      </top>
      <bottom/>
      <diagonal/>
    </border>
    <border>
      <left/>
      <right style="medium">
        <color theme="7" tint="0.59996337778862885"/>
      </right>
      <top style="medium">
        <color theme="7" tint="0.59996337778862885"/>
      </top>
      <bottom/>
      <diagonal/>
    </border>
    <border>
      <left style="medium">
        <color theme="7" tint="0.59996337778862885"/>
      </left>
      <right/>
      <top/>
      <bottom/>
      <diagonal/>
    </border>
    <border>
      <left/>
      <right style="medium">
        <color theme="7" tint="0.59996337778862885"/>
      </right>
      <top/>
      <bottom/>
      <diagonal/>
    </border>
    <border>
      <left style="medium">
        <color theme="7" tint="0.59996337778862885"/>
      </left>
      <right/>
      <top/>
      <bottom style="medium">
        <color theme="7" tint="0.59996337778862885"/>
      </bottom>
      <diagonal/>
    </border>
    <border>
      <left/>
      <right/>
      <top/>
      <bottom style="medium">
        <color theme="7" tint="0.59996337778862885"/>
      </bottom>
      <diagonal/>
    </border>
    <border>
      <left/>
      <right style="medium">
        <color theme="7" tint="0.59996337778862885"/>
      </right>
      <top/>
      <bottom style="medium">
        <color theme="7" tint="0.59996337778862885"/>
      </bottom>
      <diagonal/>
    </border>
    <border>
      <left/>
      <right/>
      <top style="medium">
        <color theme="7" tint="0.59996337778862885"/>
      </top>
      <bottom style="medium">
        <color theme="7" tint="0.59996337778862885"/>
      </bottom>
      <diagonal/>
    </border>
  </borders>
  <cellStyleXfs count="11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16" fillId="0" borderId="0"/>
    <xf numFmtId="0" fontId="2" fillId="0" borderId="0" applyNumberFormat="0" applyFill="0" applyBorder="0" applyAlignment="0" applyProtection="0"/>
  </cellStyleXfs>
  <cellXfs count="222">
    <xf numFmtId="0" fontId="0" fillId="0" borderId="0" xfId="0"/>
    <xf numFmtId="0" fontId="1" fillId="0" borderId="0" xfId="107"/>
    <xf numFmtId="0" fontId="6" fillId="0" borderId="0" xfId="107" applyFont="1"/>
    <xf numFmtId="0" fontId="6" fillId="0" borderId="0" xfId="0" applyFont="1"/>
    <xf numFmtId="0" fontId="7" fillId="4" borderId="0" xfId="107" applyFont="1" applyFill="1" applyAlignment="1">
      <alignment horizontal="left" vertical="center" wrapText="1"/>
    </xf>
    <xf numFmtId="0" fontId="6" fillId="2" borderId="0" xfId="0" applyFont="1" applyFill="1"/>
    <xf numFmtId="0" fontId="6" fillId="5" borderId="1" xfId="0" applyFont="1" applyFill="1" applyBorder="1" applyAlignment="1">
      <alignment vertical="top" wrapText="1"/>
    </xf>
    <xf numFmtId="0" fontId="6" fillId="0" borderId="0" xfId="0" applyFont="1" applyAlignment="1">
      <alignment wrapText="1"/>
    </xf>
    <xf numFmtId="0" fontId="6" fillId="2" borderId="0" xfId="0" applyFont="1" applyFill="1" applyAlignment="1">
      <alignment horizontal="left"/>
    </xf>
    <xf numFmtId="0" fontId="6" fillId="0" borderId="0" xfId="0" applyFont="1" applyAlignment="1">
      <alignment horizontal="left"/>
    </xf>
    <xf numFmtId="0" fontId="10" fillId="2" borderId="0" xfId="0" applyFont="1" applyFill="1"/>
    <xf numFmtId="0" fontId="6" fillId="2" borderId="0" xfId="0" applyFont="1" applyFill="1" applyAlignment="1">
      <alignment wrapText="1"/>
    </xf>
    <xf numFmtId="0" fontId="6" fillId="2" borderId="0" xfId="0" applyFont="1" applyFill="1" applyAlignment="1">
      <alignment horizontal="left" wrapText="1"/>
    </xf>
    <xf numFmtId="0" fontId="10" fillId="0" borderId="1" xfId="0" applyFont="1" applyBorder="1" applyAlignment="1">
      <alignment wrapText="1"/>
    </xf>
    <xf numFmtId="0" fontId="10" fillId="0" borderId="1" xfId="0" applyFont="1" applyBorder="1"/>
    <xf numFmtId="0" fontId="10" fillId="0" borderId="1" xfId="0" applyFont="1" applyBorder="1" applyAlignment="1">
      <alignment horizontal="left"/>
    </xf>
    <xf numFmtId="0" fontId="6" fillId="0" borderId="1" xfId="0" applyFont="1" applyBorder="1" applyAlignment="1">
      <alignment wrapText="1"/>
    </xf>
    <xf numFmtId="0" fontId="11" fillId="3" borderId="1" xfId="0" applyFont="1" applyFill="1" applyBorder="1" applyAlignment="1">
      <alignment vertical="top" wrapText="1"/>
    </xf>
    <xf numFmtId="0" fontId="11" fillId="13" borderId="1" xfId="0" applyFont="1" applyFill="1" applyBorder="1" applyAlignment="1">
      <alignment vertical="top" wrapText="1"/>
    </xf>
    <xf numFmtId="0" fontId="11" fillId="6" borderId="1" xfId="0" applyFont="1" applyFill="1" applyBorder="1" applyAlignment="1">
      <alignment vertical="top" wrapText="1"/>
    </xf>
    <xf numFmtId="0" fontId="11" fillId="10" borderId="1" xfId="0" applyFont="1" applyFill="1" applyBorder="1" applyAlignment="1">
      <alignment horizontal="left" vertical="top" wrapText="1"/>
    </xf>
    <xf numFmtId="0" fontId="11" fillId="11" borderId="1" xfId="0" applyFont="1" applyFill="1" applyBorder="1" applyAlignment="1">
      <alignment horizontal="left" vertical="top" wrapText="1"/>
    </xf>
    <xf numFmtId="0" fontId="11" fillId="12" borderId="1" xfId="0" applyFont="1" applyFill="1" applyBorder="1" applyAlignment="1">
      <alignment horizontal="left" vertical="top" wrapText="1"/>
    </xf>
    <xf numFmtId="0" fontId="10" fillId="0" borderId="2" xfId="0" applyFont="1" applyBorder="1"/>
    <xf numFmtId="0" fontId="10" fillId="0" borderId="0" xfId="0" applyFont="1"/>
    <xf numFmtId="0" fontId="11" fillId="7" borderId="1" xfId="0" applyFont="1" applyFill="1" applyBorder="1" applyAlignment="1">
      <alignment vertical="top" wrapText="1"/>
    </xf>
    <xf numFmtId="0" fontId="11" fillId="8" borderId="1" xfId="0" applyFont="1" applyFill="1" applyBorder="1" applyAlignment="1">
      <alignment vertical="top" wrapText="1"/>
    </xf>
    <xf numFmtId="0" fontId="11" fillId="9" borderId="1" xfId="0" applyFont="1" applyFill="1" applyBorder="1" applyAlignment="1">
      <alignment vertical="top" wrapText="1"/>
    </xf>
    <xf numFmtId="0" fontId="10" fillId="0" borderId="6" xfId="0" applyFont="1" applyBorder="1" applyAlignment="1">
      <alignment wrapText="1"/>
    </xf>
    <xf numFmtId="0" fontId="10" fillId="0" borderId="7" xfId="0" applyFont="1" applyBorder="1" applyAlignment="1">
      <alignment wrapText="1"/>
    </xf>
    <xf numFmtId="0" fontId="11" fillId="15" borderId="6" xfId="0" applyFont="1" applyFill="1" applyBorder="1" applyAlignment="1">
      <alignment wrapText="1"/>
    </xf>
    <xf numFmtId="0" fontId="11" fillId="15" borderId="1" xfId="0" applyFont="1" applyFill="1" applyBorder="1" applyAlignment="1">
      <alignment wrapText="1"/>
    </xf>
    <xf numFmtId="0" fontId="11" fillId="15" borderId="7" xfId="0" applyFont="1" applyFill="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15" fillId="15" borderId="6" xfId="0" applyFont="1" applyFill="1" applyBorder="1" applyAlignment="1">
      <alignment wrapText="1"/>
    </xf>
    <xf numFmtId="0" fontId="15" fillId="15" borderId="1" xfId="0" applyFont="1" applyFill="1" applyBorder="1" applyAlignment="1">
      <alignment wrapText="1"/>
    </xf>
    <xf numFmtId="0" fontId="15" fillId="15" borderId="7" xfId="0" applyFont="1" applyFill="1" applyBorder="1" applyAlignment="1">
      <alignment wrapText="1"/>
    </xf>
    <xf numFmtId="0" fontId="15" fillId="3" borderId="1" xfId="0" applyFont="1" applyFill="1" applyBorder="1" applyAlignment="1">
      <alignment vertical="top" wrapText="1"/>
    </xf>
    <xf numFmtId="0" fontId="6" fillId="0" borderId="1" xfId="0" applyFont="1" applyBorder="1" applyAlignment="1">
      <alignment vertical="top" wrapText="1"/>
    </xf>
    <xf numFmtId="0" fontId="15" fillId="13" borderId="1" xfId="0" applyFont="1" applyFill="1" applyBorder="1" applyAlignment="1">
      <alignment vertical="top" wrapText="1"/>
    </xf>
    <xf numFmtId="0" fontId="15" fillId="6" borderId="1" xfId="0" applyFont="1" applyFill="1" applyBorder="1" applyAlignment="1">
      <alignment vertical="top" wrapText="1"/>
    </xf>
    <xf numFmtId="0" fontId="6" fillId="0" borderId="0" xfId="0" applyFont="1" applyAlignment="1">
      <alignment vertical="center"/>
    </xf>
    <xf numFmtId="0" fontId="15" fillId="10" borderId="1" xfId="0" applyFont="1" applyFill="1" applyBorder="1" applyAlignment="1">
      <alignment horizontal="left" vertical="top" wrapText="1"/>
    </xf>
    <xf numFmtId="0" fontId="15"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15" fillId="15" borderId="6" xfId="0" applyFont="1" applyFill="1" applyBorder="1" applyAlignment="1">
      <alignment horizontal="left" vertical="top" wrapText="1"/>
    </xf>
    <xf numFmtId="0" fontId="15" fillId="15" borderId="1" xfId="0" applyFont="1" applyFill="1" applyBorder="1" applyAlignment="1">
      <alignment horizontal="left" vertical="top" wrapText="1"/>
    </xf>
    <xf numFmtId="0" fontId="15" fillId="15" borderId="7" xfId="0" applyFont="1" applyFill="1" applyBorder="1" applyAlignment="1">
      <alignment horizontal="left" vertical="top" wrapText="1"/>
    </xf>
    <xf numFmtId="0" fontId="15" fillId="11" borderId="1" xfId="0" applyFont="1" applyFill="1" applyBorder="1" applyAlignment="1">
      <alignment horizontal="left" vertical="top" wrapText="1"/>
    </xf>
    <xf numFmtId="0" fontId="6" fillId="0" borderId="6" xfId="0" applyFont="1" applyBorder="1" applyAlignment="1">
      <alignment horizontal="left" vertical="top" wrapText="1"/>
    </xf>
    <xf numFmtId="0" fontId="15" fillId="12" borderId="1" xfId="0" applyFont="1" applyFill="1" applyBorder="1" applyAlignment="1">
      <alignment horizontal="left" vertical="top" wrapText="1"/>
    </xf>
    <xf numFmtId="0" fontId="6" fillId="0" borderId="8" xfId="0" applyFont="1" applyBorder="1" applyAlignment="1">
      <alignment horizontal="left" vertical="top" wrapText="1"/>
    </xf>
    <xf numFmtId="49" fontId="15" fillId="0" borderId="9" xfId="0" applyNumberFormat="1"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15" fillId="15" borderId="8" xfId="0" applyFont="1" applyFill="1" applyBorder="1" applyAlignment="1">
      <alignment horizontal="left" vertical="top" wrapText="1"/>
    </xf>
    <xf numFmtId="0" fontId="15" fillId="15" borderId="9" xfId="0" applyFont="1" applyFill="1" applyBorder="1" applyAlignment="1">
      <alignment horizontal="left" vertical="top" wrapText="1"/>
    </xf>
    <xf numFmtId="0" fontId="15" fillId="15" borderId="10" xfId="0" applyFont="1" applyFill="1" applyBorder="1" applyAlignment="1">
      <alignment horizontal="left" vertical="top" wrapText="1"/>
    </xf>
    <xf numFmtId="0" fontId="6" fillId="5" borderId="2" xfId="0" applyFont="1" applyFill="1" applyBorder="1" applyAlignment="1">
      <alignment vertical="top" wrapText="1"/>
    </xf>
    <xf numFmtId="0" fontId="6" fillId="5" borderId="11" xfId="0" applyFont="1" applyFill="1" applyBorder="1" applyAlignment="1">
      <alignment vertical="top" wrapText="1"/>
    </xf>
    <xf numFmtId="0" fontId="6" fillId="5" borderId="12" xfId="0" quotePrefix="1" applyFont="1" applyFill="1" applyBorder="1" applyAlignment="1">
      <alignment vertical="top" wrapText="1"/>
    </xf>
    <xf numFmtId="0" fontId="6" fillId="5" borderId="12" xfId="0" applyFont="1" applyFill="1" applyBorder="1" applyAlignment="1">
      <alignment vertical="top" wrapText="1"/>
    </xf>
    <xf numFmtId="0" fontId="15" fillId="7" borderId="1" xfId="0" applyFont="1" applyFill="1" applyBorder="1" applyAlignment="1">
      <alignment vertical="top" wrapText="1"/>
    </xf>
    <xf numFmtId="0" fontId="6" fillId="0" borderId="1" xfId="0" quotePrefix="1" applyFont="1" applyBorder="1" applyAlignment="1">
      <alignment vertical="top" wrapText="1"/>
    </xf>
    <xf numFmtId="0" fontId="15" fillId="8" borderId="1" xfId="0" applyFont="1" applyFill="1" applyBorder="1" applyAlignment="1">
      <alignment vertical="top" wrapText="1"/>
    </xf>
    <xf numFmtId="0" fontId="15" fillId="9" borderId="1" xfId="0" applyFont="1" applyFill="1" applyBorder="1" applyAlignment="1">
      <alignment vertical="top" wrapText="1"/>
    </xf>
    <xf numFmtId="0" fontId="18" fillId="16" borderId="13" xfId="0" applyFont="1" applyFill="1" applyBorder="1" applyAlignment="1">
      <alignment vertical="center" wrapText="1"/>
    </xf>
    <xf numFmtId="0" fontId="20" fillId="16" borderId="16" xfId="0" applyFont="1" applyFill="1" applyBorder="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20" fillId="16" borderId="18" xfId="0" applyFont="1" applyFill="1" applyBorder="1" applyAlignment="1">
      <alignment vertical="center" wrapText="1"/>
    </xf>
    <xf numFmtId="0" fontId="20" fillId="16" borderId="19" xfId="0" applyFont="1" applyFill="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21" fillId="3" borderId="0" xfId="0" applyFont="1" applyFill="1" applyAlignment="1">
      <alignment vertical="top" wrapText="1"/>
    </xf>
    <xf numFmtId="0" fontId="0" fillId="0" borderId="0" xfId="0" applyAlignment="1">
      <alignment horizontal="left" vertical="top"/>
    </xf>
    <xf numFmtId="0" fontId="11" fillId="3" borderId="0" xfId="0" applyFont="1" applyFill="1" applyAlignment="1">
      <alignment horizontal="center" vertical="center" wrapText="1"/>
    </xf>
    <xf numFmtId="0" fontId="0" fillId="0" borderId="0" xfId="0"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0" fontId="0" fillId="0" borderId="0" xfId="0" applyAlignment="1">
      <alignment horizontal="right"/>
    </xf>
    <xf numFmtId="14" fontId="9" fillId="0" borderId="0" xfId="107" applyNumberFormat="1" applyFont="1" applyAlignment="1">
      <alignment vertical="center"/>
    </xf>
    <xf numFmtId="0" fontId="15" fillId="3" borderId="0" xfId="0" applyFont="1" applyFill="1" applyAlignment="1">
      <alignment wrapText="1"/>
    </xf>
    <xf numFmtId="0" fontId="22" fillId="0" borderId="0" xfId="107" applyFont="1"/>
    <xf numFmtId="0" fontId="22" fillId="0" borderId="0" xfId="107" applyFont="1" applyAlignment="1">
      <alignment horizontal="left" vertical="top" wrapText="1"/>
    </xf>
    <xf numFmtId="14" fontId="9" fillId="2" borderId="24" xfId="107" applyNumberFormat="1" applyFont="1" applyFill="1" applyBorder="1" applyAlignment="1">
      <alignment horizontal="right"/>
    </xf>
    <xf numFmtId="14" fontId="9" fillId="2" borderId="26" xfId="107" applyNumberFormat="1" applyFont="1" applyFill="1" applyBorder="1" applyAlignment="1">
      <alignment horizontal="right"/>
    </xf>
    <xf numFmtId="0" fontId="7" fillId="4" borderId="0" xfId="107" applyFont="1" applyFill="1" applyAlignment="1">
      <alignment horizontal="left" vertical="top" wrapText="1"/>
    </xf>
    <xf numFmtId="0" fontId="25" fillId="3" borderId="0" xfId="0" applyFont="1" applyFill="1" applyAlignment="1">
      <alignment vertical="top" wrapText="1"/>
    </xf>
    <xf numFmtId="0" fontId="26" fillId="3" borderId="0" xfId="0" applyFont="1" applyFill="1" applyAlignment="1">
      <alignment horizontal="center" vertical="center" wrapText="1"/>
    </xf>
    <xf numFmtId="0" fontId="27" fillId="3" borderId="0" xfId="0" applyFont="1" applyFill="1" applyAlignment="1">
      <alignment horizontal="center" vertical="center" wrapText="1"/>
    </xf>
    <xf numFmtId="0" fontId="16" fillId="3" borderId="0" xfId="0" applyFont="1" applyFill="1" applyAlignment="1">
      <alignment horizontal="center" wrapText="1"/>
    </xf>
    <xf numFmtId="0" fontId="9" fillId="0" borderId="1" xfId="0" applyFont="1" applyBorder="1" applyAlignment="1">
      <alignment horizontal="center" vertical="top" wrapText="1"/>
    </xf>
    <xf numFmtId="0" fontId="28" fillId="0" borderId="1" xfId="0" applyFont="1" applyBorder="1" applyAlignment="1">
      <alignment vertical="top" wrapText="1"/>
    </xf>
    <xf numFmtId="0" fontId="23" fillId="0" borderId="0" xfId="0" applyFont="1" applyAlignment="1">
      <alignment horizontal="left" vertical="top" wrapText="1"/>
    </xf>
    <xf numFmtId="0" fontId="23" fillId="0" borderId="0" xfId="0" applyFont="1" applyAlignment="1">
      <alignment wrapText="1"/>
    </xf>
    <xf numFmtId="0" fontId="23" fillId="0" borderId="0" xfId="0" applyFont="1"/>
    <xf numFmtId="0" fontId="30" fillId="0" borderId="0" xfId="0" applyFont="1"/>
    <xf numFmtId="0" fontId="29" fillId="17" borderId="1" xfId="0" applyFont="1" applyFill="1" applyBorder="1" applyAlignment="1">
      <alignment horizontal="left" vertical="top" wrapText="1"/>
    </xf>
    <xf numFmtId="0" fontId="10" fillId="18" borderId="1" xfId="0" applyFont="1" applyFill="1" applyBorder="1" applyAlignment="1">
      <alignment horizontal="left" vertical="top" wrapText="1"/>
    </xf>
    <xf numFmtId="0" fontId="29" fillId="19" borderId="1" xfId="0" applyFont="1" applyFill="1" applyBorder="1" applyAlignment="1">
      <alignment horizontal="left" vertical="top" wrapText="1"/>
    </xf>
    <xf numFmtId="0" fontId="10" fillId="10" borderId="1" xfId="0" applyFont="1" applyFill="1" applyBorder="1" applyAlignment="1">
      <alignment horizontal="left" vertical="top" wrapText="1"/>
    </xf>
    <xf numFmtId="0" fontId="21" fillId="11" borderId="0" xfId="0" applyFont="1" applyFill="1" applyAlignment="1">
      <alignment horizontal="left" vertical="top" wrapText="1"/>
    </xf>
    <xf numFmtId="0" fontId="27" fillId="11" borderId="0" xfId="0" applyFont="1" applyFill="1" applyAlignment="1">
      <alignment horizontal="center" vertical="center" wrapText="1"/>
    </xf>
    <xf numFmtId="0" fontId="15" fillId="11" borderId="0" xfId="0" applyFont="1" applyFill="1" applyAlignment="1">
      <alignment horizontal="left" wrapText="1"/>
    </xf>
    <xf numFmtId="0" fontId="16" fillId="11" borderId="0" xfId="0" applyFont="1" applyFill="1" applyAlignment="1">
      <alignment horizontal="center" wrapText="1"/>
    </xf>
    <xf numFmtId="0" fontId="29" fillId="20"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21" fillId="8" borderId="0" xfId="0" applyFont="1" applyFill="1" applyAlignment="1">
      <alignment vertical="top" wrapText="1"/>
    </xf>
    <xf numFmtId="0" fontId="27" fillId="8" borderId="0" xfId="0" applyFont="1" applyFill="1" applyAlignment="1">
      <alignment horizontal="center" vertical="center" wrapText="1"/>
    </xf>
    <xf numFmtId="0" fontId="15" fillId="8" borderId="0" xfId="0" applyFont="1" applyFill="1" applyAlignment="1">
      <alignment wrapText="1"/>
    </xf>
    <xf numFmtId="0" fontId="16" fillId="8" borderId="0" xfId="0" applyFont="1" applyFill="1" applyAlignment="1">
      <alignment horizontal="center" wrapText="1"/>
    </xf>
    <xf numFmtId="14" fontId="9" fillId="0" borderId="25" xfId="107" applyNumberFormat="1" applyFont="1" applyBorder="1"/>
    <xf numFmtId="14" fontId="9" fillId="0" borderId="27" xfId="107" applyNumberFormat="1" applyFont="1" applyBorder="1"/>
    <xf numFmtId="0" fontId="27" fillId="21" borderId="0" xfId="0" applyFont="1" applyFill="1" applyAlignment="1">
      <alignment horizontal="center"/>
    </xf>
    <xf numFmtId="0" fontId="27" fillId="21" borderId="28" xfId="0" applyFont="1" applyFill="1" applyBorder="1"/>
    <xf numFmtId="0" fontId="0" fillId="21" borderId="28" xfId="0" applyFill="1" applyBorder="1" applyAlignment="1">
      <alignment vertical="center"/>
    </xf>
    <xf numFmtId="0" fontId="0" fillId="21" borderId="28" xfId="0" applyFill="1" applyBorder="1" applyAlignment="1">
      <alignment horizontal="left" vertical="top"/>
    </xf>
    <xf numFmtId="0" fontId="27" fillId="19" borderId="0" xfId="0" applyFont="1" applyFill="1" applyAlignment="1">
      <alignment horizontal="center" vertical="center" wrapText="1"/>
    </xf>
    <xf numFmtId="0" fontId="32" fillId="19" borderId="0" xfId="0" applyFont="1" applyFill="1" applyAlignment="1">
      <alignment horizontal="left" vertical="top" wrapText="1"/>
    </xf>
    <xf numFmtId="0" fontId="23" fillId="21" borderId="1" xfId="0" applyFont="1" applyFill="1" applyBorder="1" applyAlignment="1">
      <alignment horizontal="left" vertical="top" wrapText="1"/>
    </xf>
    <xf numFmtId="0" fontId="23" fillId="19" borderId="1" xfId="0" applyFont="1" applyFill="1" applyBorder="1" applyAlignment="1">
      <alignment vertical="top" wrapText="1"/>
    </xf>
    <xf numFmtId="0" fontId="11" fillId="20" borderId="0" xfId="0" applyFont="1" applyFill="1" applyAlignment="1">
      <alignment horizontal="center" vertical="center" wrapText="1"/>
    </xf>
    <xf numFmtId="0" fontId="32" fillId="20" borderId="0" xfId="0" applyFont="1" applyFill="1" applyAlignment="1">
      <alignment horizontal="left" vertical="top" wrapText="1"/>
    </xf>
    <xf numFmtId="0" fontId="23" fillId="20" borderId="1" xfId="0" applyFont="1" applyFill="1" applyBorder="1" applyAlignment="1">
      <alignment horizontal="left" vertical="top" wrapText="1"/>
    </xf>
    <xf numFmtId="0" fontId="0" fillId="22" borderId="1" xfId="0" applyFill="1" applyBorder="1" applyAlignment="1">
      <alignment horizontal="center" vertical="center" wrapText="1"/>
    </xf>
    <xf numFmtId="0" fontId="23" fillId="22" borderId="1" xfId="0" applyFont="1" applyFill="1" applyBorder="1" applyAlignment="1">
      <alignment horizontal="left" vertical="top" wrapText="1"/>
    </xf>
    <xf numFmtId="0" fontId="23" fillId="22" borderId="1" xfId="0" applyFont="1" applyFill="1" applyBorder="1" applyAlignment="1">
      <alignment vertical="top" wrapText="1"/>
    </xf>
    <xf numFmtId="0" fontId="0" fillId="22" borderId="1" xfId="0" applyFill="1" applyBorder="1" applyAlignment="1">
      <alignment horizontal="left" vertical="top" wrapText="1"/>
    </xf>
    <xf numFmtId="0" fontId="21" fillId="11" borderId="0" xfId="0" applyFont="1" applyFill="1" applyAlignment="1">
      <alignment horizontal="center" vertical="center" wrapText="1"/>
    </xf>
    <xf numFmtId="0" fontId="11" fillId="11" borderId="0" xfId="0" applyFont="1" applyFill="1" applyAlignment="1">
      <alignment horizontal="center" vertical="center" wrapText="1"/>
    </xf>
    <xf numFmtId="0" fontId="26" fillId="11" borderId="0" xfId="0" applyFont="1" applyFill="1" applyAlignment="1">
      <alignment horizontal="center" vertical="center" wrapText="1"/>
    </xf>
    <xf numFmtId="0" fontId="11" fillId="8" borderId="0" xfId="0" applyFont="1" applyFill="1" applyAlignment="1">
      <alignment horizontal="center" vertical="center" wrapText="1"/>
    </xf>
    <xf numFmtId="0" fontId="9" fillId="19" borderId="0" xfId="107" applyFont="1" applyFill="1" applyAlignment="1">
      <alignment horizontal="center" vertical="top" wrapText="1"/>
    </xf>
    <xf numFmtId="0" fontId="25" fillId="11" borderId="0" xfId="0" applyFont="1" applyFill="1" applyAlignment="1">
      <alignment horizontal="center" vertical="center" wrapText="1"/>
    </xf>
    <xf numFmtId="0" fontId="27" fillId="3" borderId="1" xfId="0" applyFont="1" applyFill="1" applyBorder="1" applyAlignment="1">
      <alignment horizontal="left" vertical="center"/>
    </xf>
    <xf numFmtId="0" fontId="27" fillId="3" borderId="1" xfId="0" applyFont="1" applyFill="1" applyBorder="1" applyAlignment="1">
      <alignment horizontal="center" vertical="center"/>
    </xf>
    <xf numFmtId="0" fontId="27" fillId="10" borderId="1" xfId="0" applyFont="1" applyFill="1" applyBorder="1" applyAlignment="1">
      <alignment vertical="center" wrapText="1"/>
    </xf>
    <xf numFmtId="0" fontId="27" fillId="10" borderId="1" xfId="0" applyFont="1" applyFill="1" applyBorder="1" applyAlignment="1">
      <alignment horizontal="center" vertical="center" wrapText="1"/>
    </xf>
    <xf numFmtId="0" fontId="27" fillId="10" borderId="1" xfId="0" applyFont="1" applyFill="1" applyBorder="1" applyAlignment="1">
      <alignment vertical="center"/>
    </xf>
    <xf numFmtId="0" fontId="27" fillId="7" borderId="1" xfId="0" applyFont="1" applyFill="1" applyBorder="1" applyAlignment="1">
      <alignment vertical="center" wrapText="1"/>
    </xf>
    <xf numFmtId="0" fontId="27" fillId="7" borderId="1" xfId="0" applyFont="1" applyFill="1" applyBorder="1" applyAlignment="1">
      <alignment horizontal="center" vertical="center" wrapText="1"/>
    </xf>
    <xf numFmtId="0" fontId="27" fillId="7" borderId="1" xfId="0" applyFont="1" applyFill="1" applyBorder="1" applyAlignment="1">
      <alignment vertical="center"/>
    </xf>
    <xf numFmtId="14" fontId="9" fillId="0" borderId="27" xfId="107" applyNumberFormat="1" applyFont="1" applyBorder="1" applyAlignment="1">
      <alignment horizontal="left"/>
    </xf>
    <xf numFmtId="0" fontId="8" fillId="2" borderId="0" xfId="107" applyFont="1" applyFill="1" applyAlignment="1">
      <alignment vertical="top" wrapText="1"/>
    </xf>
    <xf numFmtId="0" fontId="5" fillId="0" borderId="0" xfId="107" applyFont="1"/>
    <xf numFmtId="0" fontId="6" fillId="0" borderId="0" xfId="107" applyFont="1" applyAlignment="1">
      <alignment horizontal="left"/>
    </xf>
    <xf numFmtId="0" fontId="7" fillId="4" borderId="0" xfId="107" applyFont="1" applyFill="1" applyAlignment="1">
      <alignment vertical="center" wrapText="1"/>
    </xf>
    <xf numFmtId="0" fontId="4" fillId="0" borderId="0" xfId="107" applyFont="1"/>
    <xf numFmtId="14" fontId="9" fillId="22" borderId="0" xfId="107" applyNumberFormat="1" applyFont="1" applyFill="1" applyAlignment="1">
      <alignment horizontal="left" vertical="top"/>
    </xf>
    <xf numFmtId="0" fontId="9" fillId="22" borderId="0" xfId="107" applyFont="1" applyFill="1" applyAlignment="1">
      <alignment horizontal="left" vertical="top"/>
    </xf>
    <xf numFmtId="0" fontId="9" fillId="22" borderId="0" xfId="107" applyFont="1" applyFill="1" applyAlignment="1">
      <alignment horizontal="left" vertical="top" wrapText="1"/>
    </xf>
    <xf numFmtId="0" fontId="12" fillId="14" borderId="0" xfId="107" applyFont="1" applyFill="1"/>
    <xf numFmtId="0" fontId="23" fillId="0" borderId="0" xfId="107" applyFont="1"/>
    <xf numFmtId="0" fontId="9" fillId="22" borderId="0" xfId="107" applyFont="1" applyFill="1" applyAlignment="1">
      <alignment vertical="top" wrapText="1"/>
    </xf>
    <xf numFmtId="14" fontId="9" fillId="22" borderId="0" xfId="107" applyNumberFormat="1" applyFont="1" applyFill="1" applyAlignment="1">
      <alignment horizontal="left" vertical="top" wrapText="1"/>
    </xf>
    <xf numFmtId="0" fontId="38" fillId="0" borderId="0" xfId="107" applyFont="1"/>
    <xf numFmtId="0" fontId="37" fillId="23" borderId="0" xfId="107" applyFont="1" applyFill="1" applyAlignment="1">
      <alignment horizontal="left" vertical="center" wrapText="1"/>
    </xf>
    <xf numFmtId="0" fontId="37" fillId="23" borderId="0" xfId="107" applyFont="1" applyFill="1" applyAlignment="1">
      <alignment vertical="center" wrapText="1"/>
    </xf>
    <xf numFmtId="14" fontId="2" fillId="0" borderId="27" xfId="109" applyNumberFormat="1" applyFill="1" applyBorder="1" applyAlignment="1"/>
    <xf numFmtId="0" fontId="25" fillId="3" borderId="33" xfId="0" applyFont="1" applyFill="1" applyBorder="1" applyAlignment="1">
      <alignment horizontal="center" vertical="center" wrapText="1"/>
    </xf>
    <xf numFmtId="0" fontId="25" fillId="8" borderId="34" xfId="0" applyFont="1" applyFill="1" applyBorder="1" applyAlignment="1">
      <alignment horizontal="center" vertical="center" wrapText="1"/>
    </xf>
    <xf numFmtId="0" fontId="26" fillId="3" borderId="33" xfId="0" applyFont="1" applyFill="1" applyBorder="1" applyAlignment="1">
      <alignment horizontal="center" vertical="center" wrapText="1"/>
    </xf>
    <xf numFmtId="0" fontId="26" fillId="8" borderId="34" xfId="0" applyFont="1" applyFill="1" applyBorder="1" applyAlignment="1">
      <alignment horizontal="center" vertical="center" wrapText="1"/>
    </xf>
    <xf numFmtId="0" fontId="9" fillId="17" borderId="33" xfId="0" applyFont="1" applyFill="1" applyBorder="1" applyAlignment="1">
      <alignment horizontal="center" vertical="top" wrapText="1"/>
    </xf>
    <xf numFmtId="0" fontId="9" fillId="20" borderId="34" xfId="107" applyFont="1" applyFill="1" applyBorder="1" applyAlignment="1">
      <alignment horizontal="center" vertical="top" wrapText="1"/>
    </xf>
    <xf numFmtId="0" fontId="9" fillId="17" borderId="35" xfId="0" applyFont="1" applyFill="1" applyBorder="1" applyAlignment="1">
      <alignment horizontal="center" vertical="top" wrapText="1"/>
    </xf>
    <xf numFmtId="0" fontId="9" fillId="19" borderId="36" xfId="107" applyFont="1" applyFill="1" applyBorder="1" applyAlignment="1">
      <alignment horizontal="center" vertical="top" wrapText="1"/>
    </xf>
    <xf numFmtId="0" fontId="9" fillId="20" borderId="37" xfId="107" applyFont="1" applyFill="1" applyBorder="1" applyAlignment="1">
      <alignment horizontal="center" vertical="top" wrapText="1"/>
    </xf>
    <xf numFmtId="0" fontId="7" fillId="4" borderId="32" xfId="107" applyFont="1" applyFill="1" applyBorder="1" applyAlignment="1">
      <alignment horizontal="left" vertical="center" wrapText="1"/>
    </xf>
    <xf numFmtId="0" fontId="23" fillId="0" borderId="0" xfId="107" applyFont="1" applyAlignment="1">
      <alignment horizontal="left" vertical="top" wrapText="1"/>
    </xf>
    <xf numFmtId="0" fontId="7" fillId="4" borderId="0" xfId="107" applyFont="1" applyFill="1" applyAlignment="1">
      <alignment horizontal="left" vertical="top" wrapText="1"/>
    </xf>
    <xf numFmtId="0" fontId="8" fillId="2" borderId="0" xfId="107" applyFont="1" applyFill="1" applyAlignment="1">
      <alignment horizontal="left" vertical="center" wrapText="1"/>
    </xf>
    <xf numFmtId="0" fontId="8" fillId="2" borderId="0" xfId="107" applyFont="1" applyFill="1" applyAlignment="1">
      <alignment horizontal="left" vertical="top" wrapText="1"/>
    </xf>
    <xf numFmtId="0" fontId="24" fillId="2" borderId="0" xfId="107" quotePrefix="1" applyFont="1" applyFill="1" applyAlignment="1">
      <alignment horizontal="left" vertical="center" wrapText="1"/>
    </xf>
    <xf numFmtId="0" fontId="37" fillId="23" borderId="0" xfId="107" applyFont="1" applyFill="1" applyAlignment="1">
      <alignment horizontal="left" vertical="center" wrapText="1"/>
    </xf>
    <xf numFmtId="0" fontId="7" fillId="4" borderId="0" xfId="107" applyFont="1" applyFill="1" applyAlignment="1">
      <alignment horizontal="left" vertical="center" wrapText="1"/>
    </xf>
    <xf numFmtId="0" fontId="37" fillId="4" borderId="22" xfId="107" applyFont="1" applyFill="1" applyBorder="1" applyAlignment="1">
      <alignment horizontal="left" vertical="center" wrapText="1"/>
    </xf>
    <xf numFmtId="0" fontId="37" fillId="4" borderId="23" xfId="107" applyFont="1" applyFill="1" applyBorder="1" applyAlignment="1">
      <alignment horizontal="left" vertical="center" wrapText="1"/>
    </xf>
    <xf numFmtId="0" fontId="37" fillId="4" borderId="22" xfId="107" applyFont="1" applyFill="1" applyBorder="1" applyAlignment="1">
      <alignment horizontal="left" vertical="center"/>
    </xf>
    <xf numFmtId="0" fontId="37" fillId="4" borderId="23" xfId="107" applyFont="1" applyFill="1" applyBorder="1" applyAlignment="1">
      <alignment horizontal="left" vertical="center"/>
    </xf>
    <xf numFmtId="0" fontId="31" fillId="0" borderId="0" xfId="107" applyFont="1" applyAlignment="1">
      <alignment horizontal="left" wrapText="1"/>
    </xf>
    <xf numFmtId="0" fontId="23" fillId="0" borderId="0" xfId="0" applyFont="1" applyAlignment="1">
      <alignment horizontal="left" vertical="top" wrapText="1"/>
    </xf>
    <xf numFmtId="0" fontId="39" fillId="21" borderId="29" xfId="0" applyFont="1" applyFill="1" applyBorder="1" applyAlignment="1">
      <alignment horizontal="center" wrapText="1"/>
    </xf>
    <xf numFmtId="0" fontId="39" fillId="19" borderId="29" xfId="0" applyFont="1" applyFill="1" applyBorder="1" applyAlignment="1">
      <alignment horizontal="center" wrapText="1"/>
    </xf>
    <xf numFmtId="0" fontId="39" fillId="20" borderId="29" xfId="0" applyFont="1" applyFill="1" applyBorder="1" applyAlignment="1">
      <alignment horizontal="center" wrapText="1"/>
    </xf>
    <xf numFmtId="0" fontId="34" fillId="4" borderId="0" xfId="0" applyFont="1" applyFill="1" applyAlignment="1">
      <alignment horizontal="left"/>
    </xf>
    <xf numFmtId="0" fontId="32" fillId="2" borderId="0" xfId="0" applyFont="1" applyFill="1" applyAlignment="1">
      <alignment horizontal="left" vertical="top" wrapText="1"/>
    </xf>
    <xf numFmtId="0" fontId="36" fillId="0" borderId="0" xfId="107" applyFont="1" applyAlignment="1">
      <alignment horizontal="center" vertical="center" wrapText="1"/>
    </xf>
    <xf numFmtId="0" fontId="7" fillId="4" borderId="30" xfId="107" applyFont="1" applyFill="1" applyBorder="1" applyAlignment="1">
      <alignment horizontal="left" vertical="center" wrapText="1"/>
    </xf>
    <xf numFmtId="0" fontId="7" fillId="4" borderId="31" xfId="107" applyFont="1" applyFill="1" applyBorder="1" applyAlignment="1">
      <alignment horizontal="left" vertical="center" wrapText="1"/>
    </xf>
    <xf numFmtId="0" fontId="8" fillId="2" borderId="35" xfId="107" applyFont="1" applyFill="1" applyBorder="1" applyAlignment="1">
      <alignment horizontal="left" vertical="top" wrapText="1"/>
    </xf>
    <xf numFmtId="0" fontId="8" fillId="2" borderId="36" xfId="107" applyFont="1" applyFill="1" applyBorder="1" applyAlignment="1">
      <alignment horizontal="left" vertical="top" wrapText="1"/>
    </xf>
    <xf numFmtId="0" fontId="8" fillId="2" borderId="37" xfId="107" applyFont="1" applyFill="1" applyBorder="1" applyAlignment="1">
      <alignment horizontal="left" vertical="top" wrapText="1"/>
    </xf>
    <xf numFmtId="0" fontId="7" fillId="4" borderId="30" xfId="107" applyFont="1" applyFill="1" applyBorder="1" applyAlignment="1">
      <alignment horizontal="center" vertical="center" wrapText="1"/>
    </xf>
    <xf numFmtId="0" fontId="7" fillId="4" borderId="31" xfId="107" applyFont="1" applyFill="1" applyBorder="1" applyAlignment="1">
      <alignment horizontal="center" vertical="center" wrapText="1"/>
    </xf>
    <xf numFmtId="0" fontId="7" fillId="4" borderId="32" xfId="107" applyFont="1" applyFill="1" applyBorder="1" applyAlignment="1">
      <alignment horizontal="center" vertical="center" wrapText="1"/>
    </xf>
    <xf numFmtId="0" fontId="10" fillId="18" borderId="33"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7" borderId="34" xfId="0" applyFont="1" applyFill="1" applyBorder="1" applyAlignment="1">
      <alignment horizontal="center" vertical="center" wrapText="1"/>
    </xf>
    <xf numFmtId="0" fontId="35" fillId="0" borderId="38" xfId="0" applyFont="1" applyBorder="1" applyAlignment="1">
      <alignment horizontal="center" wrapText="1"/>
    </xf>
    <xf numFmtId="0" fontId="11" fillId="11" borderId="20" xfId="0" applyFont="1" applyFill="1" applyBorder="1" applyAlignment="1">
      <alignment horizontal="center" vertical="center" textRotation="90" wrapText="1"/>
    </xf>
    <xf numFmtId="0" fontId="11" fillId="11" borderId="21" xfId="0" applyFont="1" applyFill="1" applyBorder="1" applyAlignment="1">
      <alignment horizontal="center" vertical="center" textRotation="90" wrapText="1"/>
    </xf>
    <xf numFmtId="0" fontId="11" fillId="11" borderId="12" xfId="0" applyFont="1" applyFill="1" applyBorder="1" applyAlignment="1">
      <alignment horizontal="center" vertical="center" textRotation="90" wrapText="1"/>
    </xf>
    <xf numFmtId="0" fontId="10" fillId="10" borderId="20" xfId="0" applyFont="1" applyFill="1" applyBorder="1" applyAlignment="1">
      <alignment horizontal="center" vertical="center" textRotation="90" wrapText="1"/>
    </xf>
    <xf numFmtId="0" fontId="10" fillId="10" borderId="21" xfId="0" applyFont="1" applyFill="1" applyBorder="1" applyAlignment="1">
      <alignment horizontal="center" vertical="center" textRotation="90" wrapText="1"/>
    </xf>
    <xf numFmtId="0" fontId="10" fillId="10" borderId="12" xfId="0" applyFont="1" applyFill="1" applyBorder="1" applyAlignment="1">
      <alignment horizontal="center" vertical="center" textRotation="90" wrapText="1"/>
    </xf>
    <xf numFmtId="0" fontId="34" fillId="4" borderId="0" xfId="0" applyFont="1" applyFill="1" applyAlignment="1">
      <alignment horizontal="left" vertical="top"/>
    </xf>
    <xf numFmtId="0" fontId="33" fillId="2" borderId="0" xfId="0" applyFont="1" applyFill="1" applyAlignment="1">
      <alignment horizontal="left" vertical="top" wrapText="1"/>
    </xf>
    <xf numFmtId="14" fontId="19" fillId="0" borderId="17" xfId="0" applyNumberFormat="1" applyFont="1" applyBorder="1" applyAlignment="1">
      <alignment horizontal="left" vertical="center" wrapText="1"/>
    </xf>
    <xf numFmtId="0" fontId="19" fillId="0" borderId="15" xfId="0" applyFont="1" applyBorder="1" applyAlignment="1">
      <alignment horizontal="left" vertical="center" wrapText="1"/>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4" fillId="15" borderId="3" xfId="0" applyFont="1" applyFill="1" applyBorder="1" applyAlignment="1">
      <alignment horizontal="center"/>
    </xf>
    <xf numFmtId="0" fontId="14" fillId="15" borderId="4" xfId="0" applyFont="1" applyFill="1" applyBorder="1" applyAlignment="1">
      <alignment horizontal="center"/>
    </xf>
    <xf numFmtId="0" fontId="14" fillId="15" borderId="5" xfId="0" applyFont="1" applyFill="1" applyBorder="1" applyAlignment="1">
      <alignment horizontal="center"/>
    </xf>
  </cellXfs>
  <cellStyles count="110">
    <cellStyle name="Gevolgde hyperlink" xfId="44" builtinId="9" hidden="1"/>
    <cellStyle name="Gevolgde hyperlink" xfId="30" builtinId="9" hidden="1"/>
    <cellStyle name="Gevolgde hyperlink" xfId="28" builtinId="9" hidden="1"/>
    <cellStyle name="Gevolgde hyperlink" xfId="20" builtinId="9" hidden="1"/>
    <cellStyle name="Gevolgde hyperlink" xfId="60" builtinId="9" hidden="1"/>
    <cellStyle name="Gevolgde hyperlink" xfId="92" builtinId="9" hidden="1"/>
    <cellStyle name="Gevolgde hyperlink" xfId="98" builtinId="9" hidden="1"/>
    <cellStyle name="Gevolgde hyperlink" xfId="42" builtinId="9" hidden="1"/>
    <cellStyle name="Gevolgde hyperlink" xfId="74" builtinId="9" hidden="1"/>
    <cellStyle name="Gevolgde hyperlink" xfId="14" builtinId="9" hidden="1"/>
    <cellStyle name="Gevolgde hyperlink" xfId="78" builtinId="9" hidden="1"/>
    <cellStyle name="Gevolgde hyperlink" xfId="102" builtinId="9" hidden="1"/>
    <cellStyle name="Gevolgde hyperlink" xfId="52" builtinId="9" hidden="1"/>
    <cellStyle name="Gevolgde hyperlink" xfId="86" builtinId="9" hidden="1"/>
    <cellStyle name="Gevolgde hyperlink" xfId="50" builtinId="9" hidden="1"/>
    <cellStyle name="Gevolgde hyperlink" xfId="40" builtinId="9" hidden="1"/>
    <cellStyle name="Gevolgde hyperlink" xfId="38" builtinId="9" hidden="1"/>
    <cellStyle name="Gevolgde hyperlink" xfId="100" builtinId="9" hidden="1"/>
    <cellStyle name="Gevolgde hyperlink" xfId="56" builtinId="9" hidden="1"/>
    <cellStyle name="Gevolgde hyperlink" xfId="70" builtinId="9" hidden="1"/>
    <cellStyle name="Gevolgde hyperlink" xfId="10" builtinId="9" hidden="1"/>
    <cellStyle name="Gevolgde hyperlink" xfId="46" builtinId="9" hidden="1"/>
    <cellStyle name="Gevolgde hyperlink" xfId="12" builtinId="9" hidden="1"/>
    <cellStyle name="Gevolgde hyperlink" xfId="80" builtinId="9" hidden="1"/>
    <cellStyle name="Gevolgde hyperlink" xfId="106" builtinId="9" hidden="1"/>
    <cellStyle name="Gevolgde hyperlink" xfId="34" builtinId="9" hidden="1"/>
    <cellStyle name="Gevolgde hyperlink" xfId="82" builtinId="9" hidden="1"/>
    <cellStyle name="Gevolgde hyperlink" xfId="62" builtinId="9" hidden="1"/>
    <cellStyle name="Gevolgde hyperlink" xfId="72" builtinId="9" hidden="1"/>
    <cellStyle name="Gevolgde hyperlink" xfId="84" builtinId="9" hidden="1"/>
    <cellStyle name="Gevolgde hyperlink" xfId="22" builtinId="9" hidden="1"/>
    <cellStyle name="Gevolgde hyperlink" xfId="66" builtinId="9" hidden="1"/>
    <cellStyle name="Gevolgde hyperlink" xfId="18" builtinId="9" hidden="1"/>
    <cellStyle name="Gevolgde hyperlink" xfId="2" builtinId="9" hidden="1"/>
    <cellStyle name="Gevolgde hyperlink" xfId="16" builtinId="9" hidden="1"/>
    <cellStyle name="Gevolgde hyperlink" xfId="32" builtinId="9" hidden="1"/>
    <cellStyle name="Gevolgde hyperlink" xfId="36" builtinId="9" hidden="1"/>
    <cellStyle name="Gevolgde hyperlink" xfId="8" builtinId="9" hidden="1"/>
    <cellStyle name="Gevolgde hyperlink" xfId="54" builtinId="9" hidden="1"/>
    <cellStyle name="Gevolgde hyperlink" xfId="88" builtinId="9" hidden="1"/>
    <cellStyle name="Gevolgde hyperlink" xfId="76" builtinId="9" hidden="1"/>
    <cellStyle name="Gevolgde hyperlink" xfId="94" builtinId="9" hidden="1"/>
    <cellStyle name="Gevolgde hyperlink" xfId="48" builtinId="9" hidden="1"/>
    <cellStyle name="Gevolgde hyperlink" xfId="4" builtinId="9" hidden="1"/>
    <cellStyle name="Gevolgde hyperlink" xfId="6" builtinId="9" hidden="1"/>
    <cellStyle name="Gevolgde hyperlink" xfId="26" builtinId="9" hidden="1"/>
    <cellStyle name="Gevolgde hyperlink" xfId="58" builtinId="9" hidden="1"/>
    <cellStyle name="Gevolgde hyperlink" xfId="104" builtinId="9" hidden="1"/>
    <cellStyle name="Gevolgde hyperlink" xfId="96" builtinId="9" hidden="1"/>
    <cellStyle name="Gevolgde hyperlink" xfId="68" builtinId="9" hidden="1"/>
    <cellStyle name="Gevolgde hyperlink" xfId="24" builtinId="9" hidden="1"/>
    <cellStyle name="Gevolgde hyperlink" xfId="90" builtinId="9" hidden="1"/>
    <cellStyle name="Gevolgde hyperlink" xfId="64" builtinId="9" hidden="1"/>
    <cellStyle name="Hyperlink" xfId="41" builtinId="8" hidden="1"/>
    <cellStyle name="Hyperlink" xfId="29" builtinId="8" hidden="1"/>
    <cellStyle name="Hyperlink" xfId="35" builtinId="8" hidden="1"/>
    <cellStyle name="Hyperlink" xfId="1" builtinId="8" hidden="1"/>
    <cellStyle name="Hyperlink" xfId="7" builtinId="8" hidden="1"/>
    <cellStyle name="Hyperlink" xfId="13" builtinId="8" hidden="1"/>
    <cellStyle name="Hyperlink" xfId="23" builtinId="8" hidden="1"/>
    <cellStyle name="Hyperlink" xfId="17" builtinId="8" hidden="1"/>
    <cellStyle name="Hyperlink" xfId="101" builtinId="8" hidden="1"/>
    <cellStyle name="Hyperlink" xfId="97" builtinId="8" hidden="1"/>
    <cellStyle name="Hyperlink" xfId="53" builtinId="8" hidden="1"/>
    <cellStyle name="Hyperlink" xfId="87" builtinId="8" hidden="1"/>
    <cellStyle name="Hyperlink" xfId="75" builtinId="8" hidden="1"/>
    <cellStyle name="Hyperlink" xfId="83" builtinId="8" hidden="1"/>
    <cellStyle name="Hyperlink" xfId="21" builtinId="8" hidden="1"/>
    <cellStyle name="Hyperlink" xfId="69" builtinId="8" hidden="1"/>
    <cellStyle name="Hyperlink" xfId="95" builtinId="8" hidden="1"/>
    <cellStyle name="Hyperlink" xfId="77" builtinId="8" hidden="1"/>
    <cellStyle name="Hyperlink" xfId="9" builtinId="8" hidden="1"/>
    <cellStyle name="Hyperlink" xfId="85" builtinId="8" hidden="1"/>
    <cellStyle name="Hyperlink" xfId="5" builtinId="8" hidden="1"/>
    <cellStyle name="Hyperlink" xfId="33" builtinId="8" hidden="1"/>
    <cellStyle name="Hyperlink" xfId="39" builtinId="8" hidden="1"/>
    <cellStyle name="Hyperlink" xfId="65" builtinId="8" hidden="1"/>
    <cellStyle name="Hyperlink" xfId="105" builtinId="8" hidden="1"/>
    <cellStyle name="Hyperlink" xfId="27" builtinId="8" hidden="1"/>
    <cellStyle name="Hyperlink" xfId="3" builtinId="8" hidden="1"/>
    <cellStyle name="Hyperlink" xfId="61" builtinId="8" hidden="1"/>
    <cellStyle name="Hyperlink" xfId="67" builtinId="8" hidden="1"/>
    <cellStyle name="Hyperlink" xfId="55" builtinId="8" hidden="1"/>
    <cellStyle name="Hyperlink" xfId="43" builtinId="8" hidden="1"/>
    <cellStyle name="Hyperlink" xfId="47" builtinId="8" hidden="1"/>
    <cellStyle name="Hyperlink" xfId="89" builtinId="8" hidden="1"/>
    <cellStyle name="Hyperlink" xfId="93" builtinId="8" hidden="1"/>
    <cellStyle name="Hyperlink" xfId="25" builtinId="8" hidden="1"/>
    <cellStyle name="Hyperlink" xfId="59" builtinId="8" hidden="1"/>
    <cellStyle name="Hyperlink" xfId="103" builtinId="8" hidden="1"/>
    <cellStyle name="Hyperlink" xfId="81" builtinId="8" hidden="1"/>
    <cellStyle name="Hyperlink" xfId="99" builtinId="8" hidden="1"/>
    <cellStyle name="Hyperlink" xfId="45" builtinId="8" hidden="1"/>
    <cellStyle name="Hyperlink" xfId="73" builtinId="8" hidden="1"/>
    <cellStyle name="Hyperlink" xfId="63" builtinId="8" hidden="1"/>
    <cellStyle name="Hyperlink" xfId="49" builtinId="8" hidden="1"/>
    <cellStyle name="Hyperlink" xfId="51" builtinId="8" hidden="1"/>
    <cellStyle name="Hyperlink" xfId="11" builtinId="8" hidden="1"/>
    <cellStyle name="Hyperlink" xfId="37" builtinId="8" hidden="1"/>
    <cellStyle name="Hyperlink" xfId="15" builtinId="8" hidden="1"/>
    <cellStyle name="Hyperlink" xfId="19" builtinId="8" hidden="1"/>
    <cellStyle name="Hyperlink" xfId="79" builtinId="8" hidden="1"/>
    <cellStyle name="Hyperlink" xfId="57" builtinId="8" hidden="1"/>
    <cellStyle name="Hyperlink" xfId="31" builtinId="8" hidden="1"/>
    <cellStyle name="Hyperlink" xfId="71" builtinId="8" hidden="1"/>
    <cellStyle name="Hyperlink" xfId="91" builtinId="8" hidden="1"/>
    <cellStyle name="Hyperlink" xfId="109" builtinId="8"/>
    <cellStyle name="Normal 2" xfId="107" xr:uid="{00000000-0005-0000-0000-00006B000000}"/>
    <cellStyle name="Standaard" xfId="0" builtinId="0"/>
    <cellStyle name="Standaard 2" xfId="108" xr:uid="{227F32D9-CFFD-4520-B7CF-8E7D0A070CB2}"/>
  </cellStyles>
  <dxfs count="0"/>
  <tableStyles count="0" defaultTableStyle="TableStyleMedium9" defaultPivotStyle="PivotStyleMedium4"/>
  <colors>
    <mruColors>
      <color rgb="FF0FA67E"/>
      <color rgb="FFE4F5F0"/>
      <color rgb="FFA3E7FF"/>
      <color rgb="FF679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ienst-x.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2A05-A825-4D99-AEF1-5CFEB0B040EA}">
  <sheetPr>
    <tabColor theme="7"/>
    <pageSetUpPr fitToPage="1"/>
  </sheetPr>
  <dimension ref="B2:F27"/>
  <sheetViews>
    <sheetView showGridLines="0" showRowColHeaders="0" tabSelected="1" zoomScaleNormal="100" workbookViewId="0">
      <selection activeCell="B2" sqref="B2:F2"/>
    </sheetView>
  </sheetViews>
  <sheetFormatPr defaultColWidth="11" defaultRowHeight="15.6"/>
  <cols>
    <col min="1" max="1" width="2.625" style="1" customWidth="1"/>
    <col min="2" max="2" width="16.5" style="1" customWidth="1"/>
    <col min="3" max="3" width="8.625" style="1" customWidth="1"/>
    <col min="4" max="4" width="23.125" style="1" customWidth="1"/>
    <col min="5" max="5" width="53.125" style="1" customWidth="1"/>
    <col min="6" max="6" width="10.625" style="1" customWidth="1"/>
    <col min="7" max="7" width="44" style="1" customWidth="1"/>
    <col min="8" max="16384" width="11" style="1"/>
  </cols>
  <sheetData>
    <row r="2" spans="2:6" s="148" customFormat="1" ht="21">
      <c r="B2" s="174" t="s">
        <v>0</v>
      </c>
      <c r="C2" s="174"/>
      <c r="D2" s="174"/>
      <c r="E2" s="174"/>
      <c r="F2" s="174"/>
    </row>
    <row r="3" spans="2:6" ht="76.349999999999994" customHeight="1">
      <c r="B3" s="175" t="s">
        <v>1</v>
      </c>
      <c r="C3" s="175"/>
      <c r="D3" s="175"/>
      <c r="E3" s="175"/>
      <c r="F3" s="175"/>
    </row>
    <row r="4" spans="2:6">
      <c r="B4" s="9"/>
      <c r="C4" s="149"/>
      <c r="D4" s="149"/>
      <c r="E4" s="149"/>
      <c r="F4" s="2"/>
    </row>
    <row r="5" spans="2:6" s="148" customFormat="1" ht="21">
      <c r="B5" s="179" t="s">
        <v>2</v>
      </c>
      <c r="C5" s="179"/>
      <c r="D5" s="179"/>
      <c r="E5" s="150"/>
      <c r="F5" s="150"/>
    </row>
    <row r="6" spans="2:6" ht="74.849999999999994" customHeight="1">
      <c r="B6" s="176" t="s">
        <v>3</v>
      </c>
      <c r="C6" s="176"/>
      <c r="D6" s="176"/>
      <c r="E6" s="176"/>
      <c r="F6" s="176"/>
    </row>
    <row r="7" spans="2:6" ht="95.85" customHeight="1">
      <c r="B7" s="177" t="s">
        <v>4</v>
      </c>
      <c r="C7" s="177"/>
      <c r="D7" s="177"/>
      <c r="E7" s="177"/>
      <c r="F7" s="177"/>
    </row>
    <row r="8" spans="2:6" ht="98.1" customHeight="1">
      <c r="B8" s="3"/>
      <c r="C8" s="2"/>
      <c r="D8" s="2"/>
      <c r="E8" s="2"/>
      <c r="F8" s="2"/>
    </row>
    <row r="9" spans="2:6" s="151" customFormat="1" ht="21">
      <c r="B9" s="178" t="s">
        <v>5</v>
      </c>
      <c r="C9" s="178"/>
      <c r="D9" s="159"/>
      <c r="E9" s="159"/>
      <c r="F9" s="1"/>
    </row>
    <row r="10" spans="2:6" s="151" customFormat="1" ht="21">
      <c r="B10" s="160" t="s">
        <v>6</v>
      </c>
      <c r="C10" s="160" t="s">
        <v>7</v>
      </c>
      <c r="D10" s="160" t="s">
        <v>8</v>
      </c>
      <c r="E10" s="161" t="s">
        <v>9</v>
      </c>
      <c r="F10" s="1"/>
    </row>
    <row r="11" spans="2:6" ht="15.6" hidden="1" customHeight="1">
      <c r="B11" s="152">
        <v>42493</v>
      </c>
      <c r="C11" s="152" t="s">
        <v>10</v>
      </c>
      <c r="D11" s="152" t="s">
        <v>11</v>
      </c>
      <c r="E11" s="157" t="s">
        <v>12</v>
      </c>
      <c r="F11" s="2"/>
    </row>
    <row r="12" spans="2:6" ht="15.6" hidden="1" customHeight="1">
      <c r="B12" s="152">
        <v>42499</v>
      </c>
      <c r="C12" s="152" t="s">
        <v>13</v>
      </c>
      <c r="D12" s="152" t="s">
        <v>11</v>
      </c>
      <c r="E12" s="157" t="s">
        <v>14</v>
      </c>
      <c r="F12" s="2"/>
    </row>
    <row r="13" spans="2:6" ht="15.6" hidden="1" customHeight="1">
      <c r="B13" s="152">
        <v>42619</v>
      </c>
      <c r="C13" s="152" t="s">
        <v>15</v>
      </c>
      <c r="D13" s="152" t="s">
        <v>11</v>
      </c>
      <c r="E13" s="157" t="s">
        <v>16</v>
      </c>
      <c r="F13" s="2"/>
    </row>
    <row r="14" spans="2:6" ht="26.85" hidden="1" customHeight="1">
      <c r="B14" s="152">
        <v>42648</v>
      </c>
      <c r="C14" s="152" t="s">
        <v>17</v>
      </c>
      <c r="D14" s="158" t="s">
        <v>18</v>
      </c>
      <c r="E14" s="157" t="s">
        <v>19</v>
      </c>
      <c r="F14" s="2"/>
    </row>
    <row r="15" spans="2:6" ht="15.6" hidden="1" customHeight="1">
      <c r="B15" s="152">
        <v>42711</v>
      </c>
      <c r="C15" s="152" t="s">
        <v>20</v>
      </c>
      <c r="D15" s="152" t="s">
        <v>21</v>
      </c>
      <c r="E15" s="157" t="s">
        <v>22</v>
      </c>
      <c r="F15" s="2"/>
    </row>
    <row r="16" spans="2:6">
      <c r="B16" s="152">
        <v>42913</v>
      </c>
      <c r="C16" s="153" t="s">
        <v>23</v>
      </c>
      <c r="D16" s="154" t="s">
        <v>21</v>
      </c>
      <c r="E16" s="157" t="s">
        <v>24</v>
      </c>
      <c r="F16" s="2"/>
    </row>
    <row r="17" spans="2:6" ht="15.6" hidden="1" customHeight="1">
      <c r="B17" s="152">
        <v>43062</v>
      </c>
      <c r="C17" s="153" t="s">
        <v>25</v>
      </c>
      <c r="D17" s="154" t="s">
        <v>21</v>
      </c>
      <c r="E17" s="157" t="s">
        <v>26</v>
      </c>
      <c r="F17" s="2"/>
    </row>
    <row r="18" spans="2:6" ht="15.6" hidden="1" customHeight="1">
      <c r="B18" s="152">
        <v>43149</v>
      </c>
      <c r="C18" s="153" t="s">
        <v>27</v>
      </c>
      <c r="D18" s="154" t="s">
        <v>21</v>
      </c>
      <c r="E18" s="157" t="s">
        <v>28</v>
      </c>
      <c r="F18" s="2"/>
    </row>
    <row r="19" spans="2:6" ht="15.6" customHeight="1">
      <c r="B19" s="152">
        <v>44615</v>
      </c>
      <c r="C19" s="153" t="s">
        <v>29</v>
      </c>
      <c r="D19" s="154" t="s">
        <v>30</v>
      </c>
      <c r="E19" s="157" t="s">
        <v>31</v>
      </c>
      <c r="F19" s="2"/>
    </row>
    <row r="20" spans="2:6">
      <c r="B20" s="152">
        <v>44635</v>
      </c>
      <c r="C20" s="153" t="s">
        <v>32</v>
      </c>
      <c r="D20" s="154" t="s">
        <v>21</v>
      </c>
      <c r="E20" s="157" t="s">
        <v>24</v>
      </c>
      <c r="F20" s="2"/>
    </row>
    <row r="21" spans="2:6" ht="26.45">
      <c r="B21" s="152">
        <v>44637</v>
      </c>
      <c r="C21" s="153" t="s">
        <v>33</v>
      </c>
      <c r="D21" s="154" t="s">
        <v>30</v>
      </c>
      <c r="E21" s="157" t="s">
        <v>34</v>
      </c>
      <c r="F21" s="2"/>
    </row>
    <row r="22" spans="2:6" ht="26.45">
      <c r="B22" s="152">
        <v>44657</v>
      </c>
      <c r="C22" s="153" t="s">
        <v>35</v>
      </c>
      <c r="D22" s="154" t="s">
        <v>30</v>
      </c>
      <c r="E22" s="157" t="s">
        <v>36</v>
      </c>
      <c r="F22" s="2"/>
    </row>
    <row r="23" spans="2:6">
      <c r="B23" s="152">
        <v>44663</v>
      </c>
      <c r="C23" s="153" t="s">
        <v>37</v>
      </c>
      <c r="D23" s="153" t="s">
        <v>30</v>
      </c>
      <c r="E23" s="157" t="s">
        <v>38</v>
      </c>
      <c r="F23" s="2"/>
    </row>
    <row r="24" spans="2:6" ht="15.75">
      <c r="B24" s="152">
        <v>45986</v>
      </c>
      <c r="C24" s="153" t="s">
        <v>39</v>
      </c>
      <c r="D24" s="153" t="s">
        <v>30</v>
      </c>
      <c r="E24" s="157" t="s">
        <v>40</v>
      </c>
      <c r="F24" s="2"/>
    </row>
    <row r="25" spans="2:6">
      <c r="F25" s="2"/>
    </row>
    <row r="26" spans="2:6">
      <c r="B26" s="155" t="s">
        <v>41</v>
      </c>
      <c r="C26" s="155"/>
      <c r="D26" s="155"/>
      <c r="E26" s="155"/>
      <c r="F26" s="2"/>
    </row>
    <row r="27" spans="2:6" s="156" customFormat="1" ht="29.1" customHeight="1">
      <c r="B27" s="173" t="s">
        <v>42</v>
      </c>
      <c r="C27" s="173"/>
      <c r="D27" s="173"/>
      <c r="E27" s="173"/>
      <c r="F27" s="1"/>
    </row>
  </sheetData>
  <customSheetViews>
    <customSheetView guid="{14331BBB-A2F9-4F24-9D3C-04D7C58EA9C5}">
      <selection activeCell="A6" sqref="A6:E6"/>
    </customSheetView>
  </customSheetViews>
  <mergeCells count="7">
    <mergeCell ref="B27:E27"/>
    <mergeCell ref="B2:F2"/>
    <mergeCell ref="B3:F3"/>
    <mergeCell ref="B6:F6"/>
    <mergeCell ref="B7:F7"/>
    <mergeCell ref="B9:C9"/>
    <mergeCell ref="B5:D5"/>
  </mergeCells>
  <pageMargins left="0.75" right="0.75" top="1" bottom="1" header="0.5" footer="0.5"/>
  <pageSetup paperSize="9" scale="62"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L9"/>
  <sheetViews>
    <sheetView zoomScale="85" zoomScaleNormal="85" workbookViewId="0">
      <pane xSplit="3" ySplit="4" topLeftCell="E5" activePane="bottomRight" state="frozen"/>
      <selection pane="bottomRight" activeCell="K7" sqref="K7"/>
      <selection pane="bottomLeft" activeCell="E23" sqref="E23"/>
      <selection pane="topRight" activeCell="E23" sqref="E23"/>
    </sheetView>
  </sheetViews>
  <sheetFormatPr defaultColWidth="11" defaultRowHeight="15"/>
  <cols>
    <col min="1" max="1" width="18.625" style="3" customWidth="1"/>
    <col min="2" max="2" width="29.625" style="3" customWidth="1"/>
    <col min="3" max="3" width="18.625" style="3" customWidth="1"/>
    <col min="4" max="4" width="37" style="3" customWidth="1"/>
    <col min="5" max="5" width="41.5" style="3" customWidth="1"/>
    <col min="6" max="6" width="21.5" style="3" customWidth="1"/>
    <col min="7" max="7" width="41" style="3" customWidth="1"/>
    <col min="8" max="8" width="41.375" style="3" customWidth="1"/>
    <col min="9" max="10" width="29.625" style="3" customWidth="1"/>
    <col min="11" max="11" width="60" style="3" customWidth="1"/>
    <col min="12" max="12" width="3.625" style="3" customWidth="1"/>
    <col min="13" max="16384" width="11" style="3"/>
  </cols>
  <sheetData>
    <row r="1" spans="1:12" hidden="1"/>
    <row r="2" spans="1:12" ht="15.6">
      <c r="A2" s="5"/>
      <c r="B2" s="5"/>
      <c r="C2" s="5"/>
      <c r="D2" s="10" t="s">
        <v>128</v>
      </c>
      <c r="E2" s="5"/>
      <c r="F2" s="5"/>
      <c r="G2" s="5"/>
      <c r="H2" s="5"/>
      <c r="I2" s="5"/>
      <c r="J2" s="5"/>
      <c r="K2" s="5"/>
      <c r="L2" s="5"/>
    </row>
    <row r="3" spans="1:12" ht="29.85" customHeight="1">
      <c r="A3" s="5"/>
      <c r="B3" s="5"/>
      <c r="C3" s="5"/>
      <c r="D3" s="13" t="s">
        <v>103</v>
      </c>
      <c r="E3" s="13" t="s">
        <v>106</v>
      </c>
      <c r="F3" s="13" t="s">
        <v>109</v>
      </c>
      <c r="G3" s="13" t="s">
        <v>112</v>
      </c>
      <c r="H3" s="13" t="s">
        <v>115</v>
      </c>
      <c r="I3" s="13" t="s">
        <v>118</v>
      </c>
      <c r="J3" s="13" t="s">
        <v>120</v>
      </c>
      <c r="K3" s="13" t="s">
        <v>121</v>
      </c>
      <c r="L3" s="5"/>
    </row>
    <row r="4" spans="1:12" s="24" customFormat="1" ht="15.6">
      <c r="A4" s="14" t="s">
        <v>66</v>
      </c>
      <c r="B4" s="14" t="s">
        <v>135</v>
      </c>
      <c r="C4" s="23" t="s">
        <v>136</v>
      </c>
      <c r="D4" s="13"/>
      <c r="E4" s="13"/>
      <c r="F4" s="13"/>
      <c r="G4" s="13"/>
      <c r="H4" s="13"/>
      <c r="I4" s="13"/>
      <c r="J4" s="13"/>
      <c r="K4" s="13"/>
      <c r="L4" s="10"/>
    </row>
    <row r="5" spans="1:12" ht="271.5" customHeight="1">
      <c r="A5" s="25" t="s">
        <v>137</v>
      </c>
      <c r="B5" s="64" t="s">
        <v>191</v>
      </c>
      <c r="C5" s="64" t="s">
        <v>192</v>
      </c>
      <c r="D5" s="65" t="s">
        <v>193</v>
      </c>
      <c r="E5" s="65" t="s">
        <v>194</v>
      </c>
      <c r="F5" s="65" t="s">
        <v>195</v>
      </c>
      <c r="G5" s="65" t="s">
        <v>196</v>
      </c>
      <c r="H5" s="65" t="s">
        <v>197</v>
      </c>
      <c r="I5" s="65" t="s">
        <v>198</v>
      </c>
      <c r="J5" s="65" t="s">
        <v>199</v>
      </c>
      <c r="K5" s="39" t="s">
        <v>200</v>
      </c>
      <c r="L5" s="5"/>
    </row>
    <row r="6" spans="1:12" ht="306" customHeight="1">
      <c r="A6" s="26" t="s">
        <v>146</v>
      </c>
      <c r="B6" s="66" t="s">
        <v>201</v>
      </c>
      <c r="C6" s="66" t="s">
        <v>202</v>
      </c>
      <c r="D6" s="45" t="s">
        <v>203</v>
      </c>
      <c r="E6" s="65" t="s">
        <v>204</v>
      </c>
      <c r="F6" s="65" t="s">
        <v>205</v>
      </c>
      <c r="G6" s="65" t="s">
        <v>206</v>
      </c>
      <c r="H6" s="65" t="s">
        <v>207</v>
      </c>
      <c r="I6" s="65" t="s">
        <v>208</v>
      </c>
      <c r="J6" s="65" t="s">
        <v>209</v>
      </c>
      <c r="K6" s="39" t="s">
        <v>210</v>
      </c>
      <c r="L6" s="5"/>
    </row>
    <row r="7" spans="1:12" ht="380.25" customHeight="1">
      <c r="A7" s="27" t="s">
        <v>155</v>
      </c>
      <c r="B7" s="67" t="s">
        <v>211</v>
      </c>
      <c r="C7" s="67" t="s">
        <v>212</v>
      </c>
      <c r="D7" s="39" t="s">
        <v>213</v>
      </c>
      <c r="E7" s="65" t="s">
        <v>214</v>
      </c>
      <c r="F7" s="65" t="s">
        <v>215</v>
      </c>
      <c r="G7" s="65" t="s">
        <v>216</v>
      </c>
      <c r="H7" s="65" t="s">
        <v>217</v>
      </c>
      <c r="I7" s="65" t="s">
        <v>218</v>
      </c>
      <c r="J7" s="65" t="s">
        <v>219</v>
      </c>
      <c r="K7" s="39" t="s">
        <v>220</v>
      </c>
      <c r="L7" s="5"/>
    </row>
    <row r="8" spans="1:12">
      <c r="A8" s="5"/>
      <c r="B8" s="5"/>
      <c r="C8" s="5"/>
      <c r="D8" s="5"/>
      <c r="E8" s="5"/>
      <c r="F8" s="5"/>
      <c r="G8" s="5"/>
      <c r="H8" s="5"/>
      <c r="I8" s="5"/>
      <c r="J8" s="5"/>
      <c r="K8" s="5"/>
      <c r="L8" s="5"/>
    </row>
    <row r="9" spans="1:12">
      <c r="A9" s="3" t="s">
        <v>221</v>
      </c>
    </row>
  </sheetData>
  <customSheetViews>
    <customSheetView guid="{14331BBB-A2F9-4F24-9D3C-04D7C58EA9C5}" scale="55">
      <pane xSplit="3" ySplit="4" topLeftCell="D5" activePane="bottomRight" state="frozen"/>
      <selection pane="bottomRight" activeCell="B7" sqref="B7"/>
    </customSheetView>
  </customSheetViews>
  <pageMargins left="0.75" right="0.75" top="1" bottom="1" header="0.5" footer="0.5"/>
  <pageSetup paperSize="8" scale="52" orientation="landscape"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9B90-41F5-4AED-94F1-8EC095B1E04A}">
  <dimension ref="A1:B4"/>
  <sheetViews>
    <sheetView workbookViewId="0">
      <selection activeCell="N50" sqref="N50"/>
    </sheetView>
  </sheetViews>
  <sheetFormatPr defaultColWidth="8.625" defaultRowHeight="15.6"/>
  <cols>
    <col min="1" max="1" width="8.125" customWidth="1"/>
    <col min="2" max="2" width="3.125" customWidth="1"/>
  </cols>
  <sheetData>
    <row r="1" spans="1:2">
      <c r="A1" t="s">
        <v>222</v>
      </c>
      <c r="B1" s="83" t="s">
        <v>223</v>
      </c>
    </row>
    <row r="2" spans="1:2">
      <c r="A2" t="s">
        <v>137</v>
      </c>
      <c r="B2">
        <v>1</v>
      </c>
    </row>
    <row r="3" spans="1:2">
      <c r="A3" t="s">
        <v>146</v>
      </c>
      <c r="B3">
        <v>2</v>
      </c>
    </row>
    <row r="4" spans="1:2">
      <c r="A4" t="s">
        <v>155</v>
      </c>
      <c r="B4">
        <v>3</v>
      </c>
    </row>
  </sheetData>
  <customSheetViews>
    <customSheetView guid="{14331BBB-A2F9-4F24-9D3C-04D7C58EA9C5}">
      <selection activeCell="N50" sqref="N5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D597-484D-49CB-A5DE-690E3E9A2F4E}">
  <sheetPr>
    <tabColor theme="7"/>
    <pageSetUpPr fitToPage="1"/>
  </sheetPr>
  <dimension ref="B1:E17"/>
  <sheetViews>
    <sheetView showGridLines="0" showRowColHeaders="0" zoomScaleNormal="100" zoomScaleSheetLayoutView="100" workbookViewId="0">
      <selection activeCell="C15" sqref="C15"/>
    </sheetView>
  </sheetViews>
  <sheetFormatPr defaultColWidth="11" defaultRowHeight="15.6"/>
  <cols>
    <col min="1" max="1" width="2.125" style="1" customWidth="1"/>
    <col min="2" max="2" width="21.125" style="1" customWidth="1"/>
    <col min="3" max="3" width="56.125" style="1" customWidth="1"/>
    <col min="4" max="4" width="71.125" style="1" customWidth="1"/>
    <col min="5" max="5" width="44" style="1" customWidth="1"/>
    <col min="6" max="16384" width="11" style="1"/>
  </cols>
  <sheetData>
    <row r="1" spans="2:5" ht="24" customHeight="1" thickBot="1">
      <c r="B1" s="184" t="s">
        <v>43</v>
      </c>
      <c r="C1" s="184"/>
      <c r="D1" s="2"/>
    </row>
    <row r="2" spans="2:5" ht="16.149999999999999" thickTop="1">
      <c r="B2" s="182" t="s">
        <v>44</v>
      </c>
      <c r="C2" s="183"/>
    </row>
    <row r="3" spans="2:5">
      <c r="B3" s="88" t="s">
        <v>45</v>
      </c>
      <c r="C3" s="115" t="s">
        <v>46</v>
      </c>
      <c r="D3" s="86"/>
    </row>
    <row r="4" spans="2:5">
      <c r="B4" s="88" t="s">
        <v>47</v>
      </c>
      <c r="C4" s="115" t="s">
        <v>48</v>
      </c>
      <c r="D4" s="86"/>
    </row>
    <row r="5" spans="2:5" ht="16.149999999999999" thickBot="1">
      <c r="B5" s="89" t="s">
        <v>49</v>
      </c>
      <c r="C5" s="162" t="s">
        <v>50</v>
      </c>
      <c r="D5" s="86"/>
    </row>
    <row r="6" spans="2:5" ht="32.1" customHeight="1" thickTop="1" thickBot="1">
      <c r="B6" s="84"/>
      <c r="C6" s="84"/>
      <c r="D6" s="2"/>
    </row>
    <row r="7" spans="2:5" ht="16.149999999999999" thickTop="1">
      <c r="B7" s="180" t="s">
        <v>51</v>
      </c>
      <c r="C7" s="181"/>
      <c r="D7" s="2"/>
    </row>
    <row r="8" spans="2:5">
      <c r="B8" s="88" t="s">
        <v>52</v>
      </c>
      <c r="C8" s="115" t="s">
        <v>53</v>
      </c>
    </row>
    <row r="9" spans="2:5" ht="16.149999999999999" thickBot="1">
      <c r="B9" s="89" t="s">
        <v>54</v>
      </c>
      <c r="C9" s="116" t="s">
        <v>55</v>
      </c>
    </row>
    <row r="10" spans="2:5" ht="29.85" customHeight="1" thickTop="1" thickBot="1"/>
    <row r="11" spans="2:5" ht="16.149999999999999" thickTop="1">
      <c r="B11" s="180" t="s">
        <v>56</v>
      </c>
      <c r="C11" s="181"/>
    </row>
    <row r="12" spans="2:5">
      <c r="B12" s="88" t="s">
        <v>52</v>
      </c>
      <c r="C12" s="115" t="s">
        <v>53</v>
      </c>
    </row>
    <row r="13" spans="2:5">
      <c r="B13" s="88" t="s">
        <v>54</v>
      </c>
      <c r="C13" s="115" t="s">
        <v>55</v>
      </c>
    </row>
    <row r="14" spans="2:5">
      <c r="B14" s="88" t="s">
        <v>57</v>
      </c>
      <c r="C14" s="115" t="s">
        <v>58</v>
      </c>
    </row>
    <row r="15" spans="2:5">
      <c r="B15" s="88" t="s">
        <v>59</v>
      </c>
      <c r="C15" s="115" t="s">
        <v>60</v>
      </c>
      <c r="D15" s="71"/>
      <c r="E15" s="71"/>
    </row>
    <row r="16" spans="2:5" ht="16.149999999999999" thickBot="1">
      <c r="B16" s="89" t="s">
        <v>61</v>
      </c>
      <c r="C16" s="146" t="s">
        <v>6</v>
      </c>
    </row>
    <row r="17" ht="16.149999999999999" thickTop="1"/>
  </sheetData>
  <customSheetViews>
    <customSheetView guid="{14331BBB-A2F9-4F24-9D3C-04D7C58EA9C5}" showPageBreaks="1" view="pageLayout">
      <selection activeCell="C24" sqref="C24"/>
    </customSheetView>
  </customSheetViews>
  <mergeCells count="4">
    <mergeCell ref="B11:C11"/>
    <mergeCell ref="B2:C2"/>
    <mergeCell ref="B7:C7"/>
    <mergeCell ref="B1:C1"/>
  </mergeCells>
  <dataValidations count="1">
    <dataValidation type="list" errorStyle="warning" allowBlank="1" showInputMessage="1" showErrorMessage="1" errorTitle="Toetsvorm selecteren" error="* selecteer de toetsvorm *" sqref="C15:E15" xr:uid="{A60E1829-F1D3-41A2-BCE3-1182B7F38624}">
      <formula1>"Self-assessment,Interne audit,Peer review,Externe audit]"</formula1>
    </dataValidation>
  </dataValidations>
  <hyperlinks>
    <hyperlink ref="C5" r:id="rId1" xr:uid="{DCAE3B56-CA05-4DBA-8730-5D00550AFF3C}"/>
  </hyperlinks>
  <pageMargins left="0.75" right="0.75" top="1" bottom="1" header="0.5" footer="0.5"/>
  <pageSetup paperSize="9" orientation="portrait" horizontalDpi="4294967293" vertic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6912-37FC-4E1E-8D02-1F4C39E56682}">
  <sheetPr>
    <tabColor theme="7"/>
  </sheetPr>
  <dimension ref="B1:O16"/>
  <sheetViews>
    <sheetView showGridLines="0" topLeftCell="A5" zoomScale="115" zoomScaleNormal="115" workbookViewId="0">
      <selection activeCell="I9" sqref="I9"/>
    </sheetView>
  </sheetViews>
  <sheetFormatPr defaultColWidth="8.625" defaultRowHeight="15.6"/>
  <cols>
    <col min="1" max="1" width="1.5" customWidth="1"/>
    <col min="2" max="2" width="1.125" customWidth="1"/>
    <col min="3" max="3" width="33.5" customWidth="1"/>
    <col min="4" max="4" width="9.625" customWidth="1"/>
    <col min="5" max="5" width="16" customWidth="1"/>
    <col min="6" max="6" width="1.625" customWidth="1"/>
    <col min="7" max="7" width="1.125" customWidth="1"/>
    <col min="8" max="8" width="39.625" customWidth="1"/>
    <col min="9" max="9" width="9.125" customWidth="1"/>
    <col min="10" max="10" width="16.25" customWidth="1"/>
    <col min="11" max="11" width="1.625" customWidth="1"/>
    <col min="12" max="12" width="1.125" customWidth="1"/>
    <col min="13" max="13" width="38.125" customWidth="1"/>
    <col min="14" max="14" width="10" customWidth="1"/>
    <col min="15" max="15" width="15.375" customWidth="1"/>
  </cols>
  <sheetData>
    <row r="1" spans="2:15" ht="5.0999999999999996" customHeight="1"/>
    <row r="2" spans="2:15">
      <c r="B2" s="189" t="s">
        <v>2</v>
      </c>
      <c r="C2" s="189"/>
      <c r="D2" s="189"/>
      <c r="E2" s="189"/>
      <c r="F2" s="189"/>
      <c r="G2" s="189"/>
      <c r="H2" s="189"/>
      <c r="I2" s="189"/>
      <c r="J2" s="189"/>
      <c r="K2" s="189"/>
      <c r="L2" s="189"/>
      <c r="M2" s="189"/>
      <c r="N2" s="189"/>
      <c r="O2" s="189"/>
    </row>
    <row r="3" spans="2:15" ht="56.1" customHeight="1">
      <c r="B3" s="190" t="s">
        <v>62</v>
      </c>
      <c r="C3" s="190"/>
      <c r="D3" s="190"/>
      <c r="E3" s="190"/>
      <c r="F3" s="190"/>
      <c r="G3" s="190"/>
      <c r="H3" s="190"/>
      <c r="I3" s="190"/>
      <c r="J3" s="190"/>
      <c r="K3" s="190"/>
      <c r="L3" s="190"/>
      <c r="M3" s="190"/>
      <c r="N3" s="190"/>
      <c r="O3" s="190"/>
    </row>
    <row r="5" spans="2:15" ht="21">
      <c r="C5" s="100"/>
      <c r="D5" s="79" t="s">
        <v>63</v>
      </c>
      <c r="E5" s="91"/>
      <c r="G5" s="100"/>
      <c r="I5" s="133" t="s">
        <v>63</v>
      </c>
      <c r="J5" s="132"/>
      <c r="N5" s="135" t="s">
        <v>63</v>
      </c>
      <c r="O5" s="111"/>
    </row>
    <row r="6" spans="2:15" ht="21">
      <c r="B6" s="77"/>
      <c r="C6" s="77" t="s">
        <v>64</v>
      </c>
      <c r="D6" s="92" t="str">
        <f>IF(COUNTIF(D9:D13,"* 
Kies een 
antwoord 
*")&gt;0,"Hoog",IF(COUNTIF(D9:D13,"")&gt;0,"Hoog",IF(COUNTIF(D9:D13,"Hoog")&gt;0,"Hoog",IF(COUNTIF(D9:D13,"Midden")&gt;0,"Midden",IF(COUNTIF(D9:D13,"Laag")&gt;0,"Laag","Hoog")))))</f>
        <v>Hoog</v>
      </c>
      <c r="E6" s="93"/>
      <c r="G6" s="105"/>
      <c r="H6" s="105" t="s">
        <v>65</v>
      </c>
      <c r="I6" s="134" t="str">
        <f>IF(COUNTIF(I9:I16,"* 
Kies een 
antwoord 
*")&gt;0,"Hoog",IF(COUNTIF(I9:I16,"")&gt;0,"Hoog",IF(COUNTIF(I9:I16,"Hoog")&gt;0,"Hoog",IF(COUNTIF(I9:I16,"Midden")&gt;0,"Midden",IF(COUNTIF(I9:I16,"Laag")&gt;0,"Laag","Hoog")))))</f>
        <v>Hoog</v>
      </c>
      <c r="J6" s="105"/>
      <c r="L6" s="111"/>
      <c r="M6" s="111" t="s">
        <v>66</v>
      </c>
      <c r="N6" s="135" t="str">
        <f>IF(COUNTIF(N9:N13,"* 
Kies een 
antwoord 
*")&gt;0,"Hoog",IF(COUNTIF(N9:N13,"")&gt;0,"Hoog",IF(COUNTIF(N9:N13,"Hoog")&gt;0,"Hoog",IF(COUNTIF(N9:N13,"Midden")&gt;0,"Midden",IF(COUNTIF(N9:N13,"Laag")&gt;0,"Laag","Hoog")))))</f>
        <v>Hoog</v>
      </c>
      <c r="O6" s="111"/>
    </row>
    <row r="7" spans="2:15" ht="16.899999999999999">
      <c r="B7" s="118"/>
      <c r="C7" s="117"/>
      <c r="D7" s="186" t="s">
        <v>67</v>
      </c>
      <c r="E7" s="186"/>
      <c r="G7" s="122"/>
      <c r="H7" s="121"/>
      <c r="I7" s="187" t="s">
        <v>67</v>
      </c>
      <c r="J7" s="187"/>
      <c r="L7" s="126"/>
      <c r="M7" s="125"/>
      <c r="N7" s="188" t="s">
        <v>67</v>
      </c>
      <c r="O7" s="188"/>
    </row>
    <row r="8" spans="2:15">
      <c r="B8" s="119"/>
      <c r="C8" s="138" t="s">
        <v>68</v>
      </c>
      <c r="D8" s="139" t="s">
        <v>69</v>
      </c>
      <c r="E8" s="138" t="s">
        <v>70</v>
      </c>
      <c r="G8" s="122"/>
      <c r="H8" s="140" t="s">
        <v>68</v>
      </c>
      <c r="I8" s="141" t="s">
        <v>69</v>
      </c>
      <c r="J8" s="142" t="s">
        <v>70</v>
      </c>
      <c r="L8" s="126"/>
      <c r="M8" s="143" t="s">
        <v>68</v>
      </c>
      <c r="N8" s="144" t="s">
        <v>69</v>
      </c>
      <c r="O8" s="145" t="s">
        <v>70</v>
      </c>
    </row>
    <row r="9" spans="2:15" ht="108.75" customHeight="1">
      <c r="B9" s="120"/>
      <c r="C9" s="123" t="s">
        <v>71</v>
      </c>
      <c r="D9" s="128" t="s">
        <v>72</v>
      </c>
      <c r="E9" s="129"/>
      <c r="G9" s="122"/>
      <c r="H9" s="124" t="s">
        <v>73</v>
      </c>
      <c r="I9" s="128" t="s">
        <v>72</v>
      </c>
      <c r="J9" s="130"/>
      <c r="L9" s="126"/>
      <c r="M9" s="127" t="s">
        <v>74</v>
      </c>
      <c r="N9" s="128" t="s">
        <v>72</v>
      </c>
      <c r="O9" s="131" t="s">
        <v>75</v>
      </c>
    </row>
    <row r="10" spans="2:15" ht="96" customHeight="1">
      <c r="B10" s="120"/>
      <c r="C10" s="123" t="s">
        <v>76</v>
      </c>
      <c r="D10" s="128" t="s">
        <v>72</v>
      </c>
      <c r="E10" s="129"/>
      <c r="G10" s="122"/>
      <c r="H10" s="124" t="s">
        <v>77</v>
      </c>
      <c r="I10" s="128" t="s">
        <v>72</v>
      </c>
      <c r="J10" s="130"/>
      <c r="L10" s="126"/>
      <c r="M10" s="127" t="s">
        <v>78</v>
      </c>
      <c r="N10" s="128" t="s">
        <v>72</v>
      </c>
      <c r="O10" s="131"/>
    </row>
    <row r="11" spans="2:15" ht="97.5" customHeight="1">
      <c r="B11" s="120"/>
      <c r="C11" s="123" t="s">
        <v>79</v>
      </c>
      <c r="D11" s="128" t="s">
        <v>72</v>
      </c>
      <c r="E11" s="129"/>
      <c r="G11" s="122"/>
      <c r="H11" s="124" t="s">
        <v>80</v>
      </c>
      <c r="I11" s="128" t="s">
        <v>72</v>
      </c>
      <c r="J11" s="130"/>
      <c r="L11" s="126"/>
      <c r="M11" s="127" t="s">
        <v>81</v>
      </c>
      <c r="N11" s="128" t="s">
        <v>72</v>
      </c>
      <c r="O11" s="131"/>
    </row>
    <row r="12" spans="2:15" ht="108" customHeight="1">
      <c r="B12" s="120"/>
      <c r="C12" s="123" t="s">
        <v>82</v>
      </c>
      <c r="D12" s="128" t="s">
        <v>72</v>
      </c>
      <c r="E12" s="129"/>
      <c r="G12" s="122"/>
      <c r="H12" s="124" t="s">
        <v>83</v>
      </c>
      <c r="I12" s="128" t="s">
        <v>72</v>
      </c>
      <c r="J12" s="130"/>
      <c r="L12" s="126"/>
      <c r="M12" s="127" t="s">
        <v>84</v>
      </c>
      <c r="N12" s="128" t="s">
        <v>72</v>
      </c>
      <c r="O12" s="131"/>
    </row>
    <row r="13" spans="2:15" ht="122.25" customHeight="1">
      <c r="B13" s="120"/>
      <c r="C13" s="123" t="s">
        <v>85</v>
      </c>
      <c r="D13" s="128" t="s">
        <v>72</v>
      </c>
      <c r="E13" s="129"/>
      <c r="G13" s="122"/>
      <c r="H13" s="124" t="s">
        <v>86</v>
      </c>
      <c r="I13" s="128" t="s">
        <v>72</v>
      </c>
      <c r="J13" s="130"/>
      <c r="L13" s="126"/>
      <c r="M13" s="127" t="s">
        <v>87</v>
      </c>
      <c r="N13" s="128" t="s">
        <v>72</v>
      </c>
      <c r="O13" s="131"/>
    </row>
    <row r="14" spans="2:15" ht="103.35" customHeight="1">
      <c r="G14" s="122"/>
      <c r="H14" s="124" t="s">
        <v>88</v>
      </c>
      <c r="I14" s="128" t="s">
        <v>72</v>
      </c>
      <c r="J14" s="130"/>
      <c r="M14" s="99"/>
    </row>
    <row r="15" spans="2:15" ht="90.6" customHeight="1">
      <c r="G15" s="122"/>
      <c r="H15" s="124" t="s">
        <v>89</v>
      </c>
      <c r="I15" s="128" t="s">
        <v>72</v>
      </c>
      <c r="J15" s="130"/>
      <c r="M15" s="185" t="s">
        <v>90</v>
      </c>
      <c r="N15" s="185"/>
      <c r="O15" s="185"/>
    </row>
    <row r="16" spans="2:15" ht="77.099999999999994" customHeight="1">
      <c r="G16" s="122"/>
      <c r="H16" s="124" t="s">
        <v>91</v>
      </c>
      <c r="I16" s="128" t="s">
        <v>72</v>
      </c>
      <c r="J16" s="130"/>
      <c r="M16" s="99"/>
    </row>
  </sheetData>
  <customSheetViews>
    <customSheetView guid="{14331BBB-A2F9-4F24-9D3C-04D7C58EA9C5}" scale="85">
      <selection activeCell="B14" sqref="B14"/>
    </customSheetView>
  </customSheetViews>
  <mergeCells count="6">
    <mergeCell ref="M15:O15"/>
    <mergeCell ref="D7:E7"/>
    <mergeCell ref="I7:J7"/>
    <mergeCell ref="N7:O7"/>
    <mergeCell ref="B2:O2"/>
    <mergeCell ref="B3:O3"/>
  </mergeCells>
  <dataValidations count="1">
    <dataValidation type="list" errorStyle="warning" allowBlank="1" showInputMessage="1" showErrorMessage="1" sqref="I9:I16 N9:N13 D9:D13" xr:uid="{0F3E449D-B635-4056-AAB1-CFF052910C30}">
      <formula1>"Laag,Midden,Hoog"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F12"/>
  <sheetViews>
    <sheetView showGridLines="0" showRowColHeaders="0" zoomScale="90" zoomScaleNormal="90" workbookViewId="0">
      <selection activeCell="C10" sqref="C10"/>
    </sheetView>
  </sheetViews>
  <sheetFormatPr defaultColWidth="11" defaultRowHeight="15.6"/>
  <cols>
    <col min="1" max="2" width="2.125" style="1" customWidth="1"/>
    <col min="3" max="5" width="54.625" style="1" customWidth="1"/>
    <col min="6" max="6" width="45.125" style="1" customWidth="1"/>
    <col min="7" max="7" width="44" style="1" customWidth="1"/>
    <col min="8" max="16384" width="11" style="1"/>
  </cols>
  <sheetData>
    <row r="1" spans="3:6" ht="17.850000000000001" customHeight="1" thickBot="1"/>
    <row r="2" spans="3:6" ht="21" customHeight="1">
      <c r="C2" s="192" t="s">
        <v>2</v>
      </c>
      <c r="D2" s="193"/>
      <c r="E2" s="172"/>
    </row>
    <row r="3" spans="3:6" ht="66" customHeight="1" thickBot="1">
      <c r="C3" s="194" t="s">
        <v>92</v>
      </c>
      <c r="D3" s="195"/>
      <c r="E3" s="196"/>
    </row>
    <row r="4" spans="3:6" ht="48.6" customHeight="1" thickBot="1">
      <c r="C4" s="203" t="str">
        <f>IF(AND(_xlfn.ISFORMULA(E7),_xlfn.ISFORMULA(C7),_xlfn.ISFORMULA(D7)),"","Let op! Onderstaande BIV is handmatig ingevuld en wordt niet meer automatisch bijgewerkt op basis van de antwoorden in stap 2.")</f>
        <v/>
      </c>
      <c r="D4" s="203"/>
      <c r="E4" s="203"/>
      <c r="F4" s="2"/>
    </row>
    <row r="5" spans="3:6" ht="26.1" customHeight="1">
      <c r="C5" s="197" t="s">
        <v>93</v>
      </c>
      <c r="D5" s="198"/>
      <c r="E5" s="199"/>
      <c r="F5" s="87"/>
    </row>
    <row r="6" spans="3:6" ht="32.1" customHeight="1">
      <c r="C6" s="163" t="s">
        <v>64</v>
      </c>
      <c r="D6" s="137" t="s">
        <v>94</v>
      </c>
      <c r="E6" s="164" t="s">
        <v>66</v>
      </c>
      <c r="F6" s="191"/>
    </row>
    <row r="7" spans="3:6" ht="14.85" customHeight="1">
      <c r="C7" s="200" t="str">
        <f>'Stap 2.'!D6</f>
        <v>Hoog</v>
      </c>
      <c r="D7" s="201" t="str">
        <f>'Stap 2.'!I6</f>
        <v>Hoog</v>
      </c>
      <c r="E7" s="202" t="str">
        <f>'Stap 2.'!N6</f>
        <v>Hoog</v>
      </c>
      <c r="F7" s="191"/>
    </row>
    <row r="8" spans="3:6" ht="24" customHeight="1">
      <c r="C8" s="200"/>
      <c r="D8" s="201"/>
      <c r="E8" s="202"/>
      <c r="F8" s="191"/>
    </row>
    <row r="9" spans="3:6" ht="15.6" customHeight="1">
      <c r="C9" s="165" t="s">
        <v>95</v>
      </c>
      <c r="D9" s="134" t="str">
        <f>C9</f>
        <v>Toelichting</v>
      </c>
      <c r="E9" s="166" t="str">
        <f>D9</f>
        <v>Toelichting</v>
      </c>
      <c r="F9" s="2"/>
    </row>
    <row r="10" spans="3:6" ht="111.6" customHeight="1">
      <c r="C10" s="167" t="str">
        <f>VLOOKUP($C$7,Beschikbaarheid!$A$4:$C$7,2,FALSE)</f>
        <v>Beschikbaarheid is noodzakelijk.
Algeheel verlies of niet beschikbaar zijn van deze informatie gedurende een werkdag brengt merkbare schade toe aan de belangen van de instelling, haar medewerkers of haar studenten of klanten.</v>
      </c>
      <c r="D10" s="136" t="str">
        <f>VLOOKUP($D$7,Integriteit!$A$4:$C$7,2,FALSE)</f>
        <v>Integriteit is noodzakelijk.
Blijvende juistheid van informatie is noodzakelijk; er zijn geen toleranties toelaatbaar. Het is noodzakelijk dat correctheid onbetwistbaar aangetoond kan worden.
Indien informatie niet volledig, correct of actueel is, leidt dit tot ernstige schade.</v>
      </c>
      <c r="E10" s="168" t="str">
        <f>VLOOKUP($E$7,Vertrouwelijkheid!$A$4:$C$7,2,FALSE)</f>
        <v>Informatie is geheim. 
De organisatie, instelling of betrokkene kan ernstige schade lijden indien informatie toegankelijk is voor ongeautoriseerde personen. Informatie mag uitsluitend toegankelijk zijn voor een zeer geselecteerde groep personen. Hieronder vallen onder andere bijzondere persoonsgegevens.</v>
      </c>
      <c r="F10" s="2"/>
    </row>
    <row r="11" spans="3:6" ht="15.6" customHeight="1">
      <c r="C11" s="165" t="s">
        <v>96</v>
      </c>
      <c r="D11" s="134" t="str">
        <f>C11</f>
        <v>Kernmerken</v>
      </c>
      <c r="E11" s="166" t="str">
        <f>D11</f>
        <v>Kernmerken</v>
      </c>
    </row>
    <row r="12" spans="3:6" ht="83.85" customHeight="1" thickBot="1">
      <c r="C12" s="169" t="str">
        <f>VLOOKUP($C$7,Beschikbaarheid!$A$4:$C$7,3,FALSE)</f>
        <v>Herstel van de dienst mag niet langer dan 8 uur bedragen.</v>
      </c>
      <c r="D12" s="170" t="str">
        <f>VLOOKUP($D$7,Integriteit!$A$4:$C$7,3,FALSE)</f>
        <v>Bedrijfsproces eist foutloze informatie
Gegevens zijn volledig, onbetwistbaar en altijd actueel; 
Maximaal toegestaan dataverlies na herstel: 4 uur.</v>
      </c>
      <c r="E12" s="171" t="str">
        <f>VLOOKUP(E$7,Vertrouwelijkheid!$A$4:$C$7,3,FALSE)</f>
        <v>Toegang is beperkt tot expliciet aangewezen personen binnen de organisatie. Beheerders hebben, waar mogelijk, geen toegang tot de gegevens. Beheerders maken alleen gebruik van persoonlijk herleidbare accounts.</v>
      </c>
    </row>
  </sheetData>
  <customSheetViews>
    <customSheetView guid="{14331BBB-A2F9-4F24-9D3C-04D7C58EA9C5}" scale="85">
      <selection activeCell="B18" sqref="B18"/>
    </customSheetView>
  </customSheetViews>
  <mergeCells count="8">
    <mergeCell ref="F6:F8"/>
    <mergeCell ref="C2:D2"/>
    <mergeCell ref="C3:E3"/>
    <mergeCell ref="C5:E5"/>
    <mergeCell ref="C7:C8"/>
    <mergeCell ref="D7:D8"/>
    <mergeCell ref="E7:E8"/>
    <mergeCell ref="C4:E4"/>
  </mergeCells>
  <dataValidations count="1">
    <dataValidation type="list" errorStyle="information" allowBlank="1" showInputMessage="1" showErrorMessage="1" errorTitle="Selecteer uit de lijst" error="Selecteerd de juiste classificatie in de lijst." sqref="C7:E7" xr:uid="{6D739346-E76C-4CF7-9FCF-1DEB5B4B3344}">
      <formula1>"Laag,Midden,Hoog"</formula1>
    </dataValidation>
  </dataValidations>
  <pageMargins left="0.75" right="0.75" top="1" bottom="1" header="0.5" footer="0.5"/>
  <pageSetup paperSize="9" scale="62"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7874-E7B5-4932-90DA-897E0CE8441A}">
  <sheetPr>
    <tabColor theme="7"/>
  </sheetPr>
  <dimension ref="B1:J23"/>
  <sheetViews>
    <sheetView showGridLines="0" zoomScaleNormal="100" workbookViewId="0">
      <selection activeCell="B3" sqref="B3"/>
    </sheetView>
  </sheetViews>
  <sheetFormatPr defaultColWidth="8.625" defaultRowHeight="15.6"/>
  <cols>
    <col min="1" max="1" width="1.125" customWidth="1"/>
    <col min="2" max="2" width="42.125" customWidth="1"/>
    <col min="3" max="3" width="20.125" style="98" customWidth="1"/>
    <col min="4" max="4" width="1.625" customWidth="1"/>
    <col min="5" max="5" width="6" customWidth="1"/>
    <col min="6" max="6" width="39.5" customWidth="1"/>
    <col min="7" max="7" width="22.125" style="98" customWidth="1"/>
    <col min="8" max="8" width="1.625" customWidth="1"/>
    <col min="9" max="9" width="41.625" customWidth="1"/>
    <col min="10" max="10" width="19.125" style="98" customWidth="1"/>
  </cols>
  <sheetData>
    <row r="1" spans="2:10">
      <c r="B1" s="210" t="s">
        <v>2</v>
      </c>
      <c r="C1" s="210"/>
      <c r="D1" s="210"/>
      <c r="E1" s="210"/>
      <c r="F1" s="210"/>
      <c r="G1" s="210"/>
      <c r="H1" s="210"/>
      <c r="I1" s="210"/>
      <c r="J1" s="210"/>
    </row>
    <row r="2" spans="2:10" ht="75.75" customHeight="1">
      <c r="B2" s="211" t="s">
        <v>97</v>
      </c>
      <c r="C2" s="211"/>
      <c r="D2" s="211"/>
      <c r="E2" s="211"/>
      <c r="F2" s="211"/>
      <c r="G2" s="211"/>
      <c r="H2" s="211"/>
      <c r="I2" s="211"/>
      <c r="J2" s="211"/>
    </row>
    <row r="3" spans="2:10" ht="13.35" customHeight="1"/>
    <row r="4" spans="2:10">
      <c r="B4" s="100" t="str">
        <f>IF(OR(C5="Laag",C5="Midden",C5="Hoog"),"","De BIV-classificatie is niet (volledig) ingevuld. Ga terug naar tabblad 1. Start.")</f>
        <v/>
      </c>
      <c r="C4" s="93" t="s">
        <v>63</v>
      </c>
      <c r="F4" s="100" t="str">
        <f>IF(OR(G5="Laag",G5="Midden",G5="Hoog"),"","De BIV-classificatie is niet (volledig) ingevuld. Ga terug naar tabblad 1. Start.")</f>
        <v/>
      </c>
      <c r="G4" s="106" t="s">
        <v>63</v>
      </c>
      <c r="I4" s="100" t="str">
        <f>IF(OR(J5="Laag",J5="Midden",J5="Hoog"),"","De BIV-classificatie is niet (volledig) ingevuld. Ga terug naar tabblad 1. Start.")</f>
        <v/>
      </c>
      <c r="J4" s="112" t="s">
        <v>63</v>
      </c>
    </row>
    <row r="5" spans="2:10" ht="21">
      <c r="B5" s="77" t="s">
        <v>64</v>
      </c>
      <c r="C5" s="93" t="str">
        <f>IF('Stap 3.'!C7="* Selecteer het niveau *","",'Stap 3.'!C7)</f>
        <v>Hoog</v>
      </c>
      <c r="F5" s="105" t="s">
        <v>65</v>
      </c>
      <c r="G5" s="106" t="str">
        <f>IF('Stap 3.'!D7="* Selecteer het niveau *","",'Stap 3.'!D7)</f>
        <v>Hoog</v>
      </c>
      <c r="I5" s="111" t="s">
        <v>66</v>
      </c>
      <c r="J5" s="112" t="str">
        <f>IF('Stap 3.'!E7="* Selecteer het niveau *","",'Stap 3.'!E7)</f>
        <v>Hoog</v>
      </c>
    </row>
    <row r="6" spans="2:10" ht="21" hidden="1">
      <c r="B6" s="77"/>
      <c r="C6" s="93">
        <f>VLOOKUP(C5,Lijst!A1:B4,2,FALSE)</f>
        <v>3</v>
      </c>
      <c r="F6" s="105"/>
      <c r="G6" s="106">
        <f>VLOOKUP(G5,Lijst!A1:B4,2,FALSE)</f>
        <v>3</v>
      </c>
      <c r="I6" s="111"/>
      <c r="J6" s="112">
        <f>VLOOKUP(J5,Lijst!A1:B4,2,FALSE)</f>
        <v>3</v>
      </c>
    </row>
    <row r="7" spans="2:10">
      <c r="B7" s="85" t="s">
        <v>98</v>
      </c>
      <c r="C7" s="94" t="s">
        <v>99</v>
      </c>
      <c r="F7" s="107" t="s">
        <v>98</v>
      </c>
      <c r="G7" s="108" t="s">
        <v>99</v>
      </c>
      <c r="I7" s="113" t="s">
        <v>98</v>
      </c>
      <c r="J7" s="114" t="s">
        <v>99</v>
      </c>
    </row>
    <row r="8" spans="2:10">
      <c r="B8" s="102" t="s">
        <v>100</v>
      </c>
      <c r="C8" s="95" t="s">
        <v>101</v>
      </c>
      <c r="D8" s="80"/>
      <c r="E8" s="207" t="str">
        <f>Integriteit!D2</f>
        <v>Integriteit van de gegevens</v>
      </c>
      <c r="F8" s="104" t="s">
        <v>102</v>
      </c>
      <c r="G8" s="95" t="s">
        <v>101</v>
      </c>
      <c r="I8" s="110" t="s">
        <v>103</v>
      </c>
      <c r="J8" s="95" t="s">
        <v>101</v>
      </c>
    </row>
    <row r="9" spans="2:10" ht="179.45">
      <c r="B9" s="101" t="str">
        <f>HLOOKUP('Stap 4.'!B8,Beschikbaarheid!$D$3:$K$7,$C$6+2,FALSE)</f>
        <v>Tijdens het ontwerp is gekeken naar de afhankelijkheden van aanpalende systemen (zowel intern als extern, zoals van leveranciers of ketenpartners) en impact van eventuele uitval.
Naar aanleiding van deze analyse zijn de onderdelen van de toepassing ingericht om kennisgeving van uitval te geven.
Er wordt regelmatig opnieuw geanalyseerd wat de afhankelijkheden met andere toepassingen zijn. Bijvoorbeeld bij grote wijzigingen, aanpassingen of verandering in gebruikersverkeer.
Infrastructuur bestaat uit:
- active-active applicatieonderdelen
- actieve backup netwerkverbinding
- UPS/NoBreak</v>
      </c>
      <c r="C9" s="96" t="str">
        <f>Rapportage!$E$10</f>
        <v>[Bij niet voldaan aangeven hoe/wanneer dit wordt gecorrigeerd. Bij alternatieve maatregel deze beschrijven. N.B. Bij Voldaan is toelichting niet verplicht, maar wordt wel aangeraden. Deze informatie wordt niet automatisch meegenomen in de rapportage]</v>
      </c>
      <c r="E9" s="208"/>
      <c r="F9" s="103" t="str">
        <f>HLOOKUP('Stap 4.'!F8,Integriteit!$D$3:$K$7,G$6+2,FALSE)</f>
        <v>Herleidbaar wie, wanneer, welke gegevens gewijzigd heeft:
- Gebruikers hebben standaard (by default) niet meer rechten dan nodig: least privilege
- Het is mogelijk om wijzigingen terug te draaien
- Naamloze gebruikersaccounts zijn niet toegestaan 
- Herleidbaar wie wanneer de gegevens gewijzigd heeft
- Gebruikers hebben geen beheerdersrechten (bijvoorbeeld door aparte accounts)
- Wijziging van gegevens is inzichtelijk, waarop tevens signalering ingesteld kan worden voor bv. ongebruikelijke transacties.</v>
      </c>
      <c r="G9" s="96" t="str">
        <f>Rapportage!$E$10</f>
        <v>[Bij niet voldaan aangeven hoe/wanneer dit wordt gecorrigeerd. Bij alternatieve maatregel deze beschrijven. N.B. Bij Voldaan is toelichting niet verplicht, maar wordt wel aangeraden. Deze informatie wordt niet automatisch meegenomen in de rapportage]</v>
      </c>
      <c r="I9" s="109" t="str">
        <f>HLOOKUP('Stap 4.'!I8,Vertrouwelijkheid!$D$3:$K$7,J$6+2,FALSE)</f>
        <v>Er wordt invulling gegeven aan wettelijke bewaartermijnen voor persoonsgegevens, logging, leerlingdossiers, et cetera.
De applicatie moet het mogelijk maken dat  persoonsgegevens verwijderd kunnen worden, bijvoorbeeld op verzoek van de betrokkene. Verwijdering op basis van verstrijken bewaartermijn moet automatisch kunnen. 
Op media/apparatuur die niet meer worden gebruikt of voor andere doeleinden worden hergebruikt wordt data onherstelbaar vernietigd (bijvoorbeeld degaussing, sanitization, purging, zeroization of vernietiging van de (verwijderbare) media).
Output van informatie (zoals een printafdruk) met classificatie vertrouwelijk of geheim dient voorzien te zijn van een label.</v>
      </c>
      <c r="J9"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10" spans="2:10">
      <c r="B10" s="102" t="s">
        <v>104</v>
      </c>
      <c r="C10" s="95" t="s">
        <v>101</v>
      </c>
      <c r="D10" s="78"/>
      <c r="E10" s="208"/>
      <c r="F10" s="104" t="s">
        <v>105</v>
      </c>
      <c r="G10" s="95" t="s">
        <v>101</v>
      </c>
      <c r="H10" s="78"/>
      <c r="I10" s="110" t="s">
        <v>106</v>
      </c>
      <c r="J10" s="95" t="s">
        <v>101</v>
      </c>
    </row>
    <row r="11" spans="2:10" ht="179.45">
      <c r="B11" s="101" t="str">
        <f>HLOOKUP('Stap 4.'!B10,Beschikbaarheid!$D$3:$K$7,$C$6+2,FALSE)</f>
        <v>De hoeveelheid gebruikersverkeer is tijdens het ontwerp van de toepassing bepaald en wordt proactief bijgesteld op basis van een  trendanalyse of verwachte aantallen.
Naar aanleiding van deze analyse zijn de onderdelen van de toepassing (en de onderliggende infrastructuur, zoals servers, databases en applicatiecomponenten) ingericht om overbelasting te voorkomen. 
Het gebruikersverkeer en het effect daarvan wordt gemonitord,  zoals het disk-, geheugen- en of processorgebruik. Op basis van een voorafgestelde norm vindt actieve signalering plaats, zodat extra resources toegewezen kunnen worden.
Overbelasting (ook door mogelijke DDoS) wordt gereguleerd door middel van firewall, load balancers, traffic shaper of een soortgelijk oplossingen. Resources worden automatisch toegewezen.</v>
      </c>
      <c r="C11" s="96" t="str">
        <f>Rapportage!$E$10</f>
        <v>[Bij niet voldaan aangeven hoe/wanneer dit wordt gecorrigeerd. Bij alternatieve maatregel deze beschrijven. N.B. Bij Voldaan is toelichting niet verplicht, maar wordt wel aangeraden. Deze informatie wordt niet automatisch meegenomen in de rapportage]</v>
      </c>
      <c r="D11" s="78"/>
      <c r="E11" s="208"/>
      <c r="F11" s="103" t="str">
        <f>HLOOKUP('Stap 4.'!F10,Integriteit!$D$3:$K$7,G$6+2,FALSE)</f>
        <v>Backup is verplicht, minimaal 6 keer per dag, bijvoorbeeld door snapshots.
Integriteit van de back-up wordt automatisch bij iedere back-up gecontroleerd.
Back-up wordt beschermd door middel van 3-2-1 principe: minimaal drie backup's, op twee verschillende mediatypes waarvan één (kopie) offsite, die offline (niet gekoppeld aan het netwerk) of technisch onaanpasbaar is.</v>
      </c>
      <c r="G11" s="96" t="str">
        <f>Rapportage!$E$10</f>
        <v>[Bij niet voldaan aangeven hoe/wanneer dit wordt gecorrigeerd. Bij alternatieve maatregel deze beschrijven. N.B. Bij Voldaan is toelichting niet verplicht, maar wordt wel aangeraden. Deze informatie wordt niet automatisch meegenomen in de rapportage]</v>
      </c>
      <c r="H11" s="78"/>
      <c r="I11" s="109" t="str">
        <f>HLOOKUP('Stap 4.'!I10,Vertrouwelijkheid!$D$3:$K$7,J$6+2,FALSE)</f>
        <v>De toepassing ondersteunt minimaal de volgende maatregelen:
- Twee-factor authenticatie (2FA) en wordt standaard afgedwongen voor alle gebruikers. 
- Bij federatieve inlog neemt de toepassing de 2FA van de authenticatiedienst over.
- Accounts zijn persoonlijk identificeerbaar 
- Wachtwoordeisen die voldoen aan best practices zoals de richtlijnen van NIST*
Er is een geïmplementeerd beleid voor logische toegang (zoals voor supportmedewerkers, beheerders, ontwikkelaars etc.). Daarin zit minimaal een periodieke controle actieve accounts versus actieve medewerkers. En zijn bovenstaande maatregelen van toepassing.</v>
      </c>
      <c r="J11"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12" spans="2:10">
      <c r="B12" s="102" t="s">
        <v>107</v>
      </c>
      <c r="C12" s="95" t="s">
        <v>101</v>
      </c>
      <c r="D12" s="78"/>
      <c r="E12" s="208"/>
      <c r="F12" s="104" t="s">
        <v>108</v>
      </c>
      <c r="G12" s="95" t="s">
        <v>101</v>
      </c>
      <c r="H12" s="78"/>
      <c r="I12" s="110" t="s">
        <v>109</v>
      </c>
      <c r="J12" s="95" t="s">
        <v>101</v>
      </c>
    </row>
    <row r="13" spans="2:10" ht="179.45">
      <c r="B13" s="101" t="str">
        <f>HLOOKUP('Stap 4.'!B12,Beschikbaarheid!$D$3:$K$7,$C$6+2,FALSE)</f>
        <v>Onderhoud (zoals updates, security patches en certificaatvernieuwingen) vindt tijdens afgesproken onderhoudswindows plaats. Een rollback-scenario is beschikbaar. 
Hoge en kritieke security patches worden direct beoordeeld voor eigen situatie en zo snel mogelijk doorgevoerd.
Software van derden (zoals operating system of libraries) moet actief onderhouden zijn; mag niet End-of-Support zijn.</v>
      </c>
      <c r="C13" s="96" t="str">
        <f>Rapportage!$E$10</f>
        <v>[Bij niet voldaan aangeven hoe/wanneer dit wordt gecorrigeerd. Bij alternatieve maatregel deze beschrijven. N.B. Bij Voldaan is toelichting niet verplicht, maar wordt wel aangeraden. Deze informatie wordt niet automatisch meegenomen in de rapportage]</v>
      </c>
      <c r="D13" s="78"/>
      <c r="E13" s="208"/>
      <c r="F13" s="103" t="str">
        <f>HLOOKUP('Stap 4.'!F12,Integriteit!$D$3:$K$7,G$6+2,FALSE)</f>
        <v>Controle op invoer/uitvoer en andere methoden van wijzigen van gegevens:
- De applicatie controleert de ingevoerde gegevens (handmatig of via geautomatiseerde koppeling) op syntax, verplichte velden en integriteit (bv. met hashing). 
- In geval van een uploadfunctie, wordt deze beperkt en bestanden worden gecontroleerd.
- Uitvoer naar andere systemen wordt opgeschoond tot (veilige) waardes, bv. op basis van syntax-controle. 
- Foutmeldingen voor gebruikers zijn beperkt; niet meer tonen dan nodig.
- Wijzigingen ‘onder water’ (zonder gebruik van de gebruikersinterface) worden als beveiligingsincident opgemerkt en afgehandeld</v>
      </c>
      <c r="G13" s="96" t="str">
        <f>Rapportage!$E$10</f>
        <v>[Bij niet voldaan aangeven hoe/wanneer dit wordt gecorrigeerd. Bij alternatieve maatregel deze beschrijven. N.B. Bij Voldaan is toelichting niet verplicht, maar wordt wel aangeraden. Deze informatie wordt niet automatisch meegenomen in de rapportage]</v>
      </c>
      <c r="H13" s="78"/>
      <c r="I13" s="109" t="str">
        <f>HLOOKUP('Stap 4.'!I12,Vertrouwelijkheid!$D$3:$K$7,J$6+2,FALSE)</f>
        <v>Fysieke toegang tot de apparatuur waar de toepassingen en de data verwerkt wordt, is beschermd met minimaal:
- Twee factor authenticatie
- Logging en monitoring van toegang, bijvoorbeeld cameratoezicht voor de herleidbaarheid.
Bezoekers enkel onder begeleiding.</v>
      </c>
      <c r="J13"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14" spans="2:10">
      <c r="B14" s="102" t="s">
        <v>110</v>
      </c>
      <c r="C14" s="95" t="s">
        <v>101</v>
      </c>
      <c r="D14" s="78"/>
      <c r="E14" s="208"/>
      <c r="F14" s="104" t="s">
        <v>111</v>
      </c>
      <c r="G14" s="95" t="s">
        <v>101</v>
      </c>
      <c r="H14" s="78"/>
      <c r="I14" s="110" t="s">
        <v>112</v>
      </c>
      <c r="J14" s="95" t="s">
        <v>101</v>
      </c>
    </row>
    <row r="15" spans="2:10" ht="179.45">
      <c r="B15" s="101" t="str">
        <f>HLOOKUP('Stap 4.'!B14,Beschikbaarheid!$D$3:$K$7,$C$6+2,FALSE)</f>
        <v>Na elke release wordt de beschikbaarheid en afname van performance direct getest door middel van een regressietest. 
Minimaal jaarlijks en bij wijzigingen in het ontwerp of verwachte verandering in het gebruikersverkeer wordt er proactief een loadtest uitgevoerd met de verwachte belasting aan gebruikers/activiteiten. Deze test wordt uitgevoerd voordat de release wordt uitgerold en wordt niet - tijdens gebruikersuren - op productie uitgevoerd.</v>
      </c>
      <c r="C15" s="96" t="str">
        <f>Rapportage!$E$10</f>
        <v>[Bij niet voldaan aangeven hoe/wanneer dit wordt gecorrigeerd. Bij alternatieve maatregel deze beschrijven. N.B. Bij Voldaan is toelichting niet verplicht, maar wordt wel aangeraden. Deze informatie wordt niet automatisch meegenomen in de rapportage]</v>
      </c>
      <c r="D15" s="78"/>
      <c r="E15" s="209"/>
      <c r="F15" s="103" t="str">
        <f>HLOOKUP('Stap 4.'!F14,Integriteit!$D$3:$K$7,G$6+2,FALSE)</f>
        <v>Functionele logging: wijziging van (persoons)gegevens wordt gelogd. 
Deze logging is minimaal 13 maanden beschikbaar voor controle op afwijkende patronen (frequentie, oorsprong, et cetera) en ondersteuning. Deze controle vindt automatisch plaats.
Logging is alleen toegankelijk voor geautoriseerde medewerkers en wordt beschermd tegen wijzigingen.</v>
      </c>
      <c r="G15" s="96" t="str">
        <f>Rapportage!$E$10</f>
        <v>[Bij niet voldaan aangeven hoe/wanneer dit wordt gecorrigeerd. Bij alternatieve maatregel deze beschrijven. N.B. Bij Voldaan is toelichting niet verplicht, maar wordt wel aangeraden. Deze informatie wordt niet automatisch meegenomen in de rapportage]</v>
      </c>
      <c r="H15" s="78"/>
      <c r="I15" s="109" t="str">
        <f>HLOOKUP('Stap 4.'!I14,Vertrouwelijkheid!$D$3:$K$7,J$6+2,FALSE)</f>
        <v>Er is een geïmplementeerd beleid voor netwerktoegang.
Daarin zitten minimaal de volgende maatregelen:
 - Netwerkzones voor beheer, servers en gebruikers zijn van elkaar gescheiden, bijvoorbeeld met VLANs. Elke toepassing heeft een eigen netwerk, met gescheiden front-end en back-end.
 - Toegang tussen netwerkzones is beperkt met basismaatregelen en alleen noodzakelijke poorten staan open.
 - Toegang vanaf het internet is beperkt tot gebruikerstoegang en alleen vanuit noodzakelijke landen; overige landen zijn standaard geblokkeerd (geoblocking). 
- Beheertoegang is alleen mogelijk met een jump server via een beveiligde verbinding (bv. VPN) met 2FA.</v>
      </c>
      <c r="J15"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16" spans="2:10">
      <c r="B16" s="102" t="s">
        <v>113</v>
      </c>
      <c r="C16" s="95" t="s">
        <v>101</v>
      </c>
      <c r="D16" s="78"/>
      <c r="E16" s="204" t="str">
        <f>Integriteit!H2</f>
        <v>Integriteit van de toepassing</v>
      </c>
      <c r="F16" s="21" t="s">
        <v>114</v>
      </c>
      <c r="G16" s="95" t="s">
        <v>101</v>
      </c>
      <c r="H16" s="78"/>
      <c r="I16" s="110" t="s">
        <v>115</v>
      </c>
      <c r="J16" s="95" t="s">
        <v>101</v>
      </c>
    </row>
    <row r="17" spans="2:10" ht="183.6">
      <c r="B17" s="101" t="str">
        <f>HLOOKUP('Stap 4.'!B16,Beschikbaarheid!$D$3:$K$7,$C$6+2,FALSE)</f>
        <v>Terwijl de toepassing wordt gebruikt, wordt de huidige beschikbaarheid van de toepassing en aanpalende toepassingen gemonitord.
Naar aanleiding van deze monitoring wordt bij uitval een gestructureerd proces gestart voor notificatie aan de afnemer en herstel van de keten.
De recente beschikbaarheid van de afgelopen drie maanden wordt proactief gerapporteerd (bijvoorbeeld via een portaal of servicegesprek) aan de afnemer.</v>
      </c>
      <c r="C17" s="96" t="str">
        <f>Rapportage!$E$10</f>
        <v>[Bij niet voldaan aangeven hoe/wanneer dit wordt gecorrigeerd. Bij alternatieve maatregel deze beschrijven. N.B. Bij Voldaan is toelichting niet verplicht, maar wordt wel aangeraden. Deze informatie wordt niet automatisch meegenomen in de rapportage]</v>
      </c>
      <c r="D17" s="78"/>
      <c r="E17" s="205"/>
      <c r="F17" s="103" t="str">
        <f>HLOOKUP('Stap 4.'!F16,Integriteit!$D$3:$K$7,G$6+2,FALSE)</f>
        <v>Herleidbaar wie, wanneer, welke onderdelen/configuraties van de toepassing gewijzigd heeft:
- Het is mogelijk om wijzigingen terug te draaien
- Naamloze systeemaccounts met uitgebreide rechten zijn niet toegestaan
- Herleidbaar wie wanneer de toepassing gewijzigd heeft
- Toegang tot de onderliggende systemen van de toepassing is rolgebaseerd toegewezen.
- Rollen geven invulling aan principes 'seggregation of duties' en 'least privilege'
- Toegang met root-accounts is streng gereguleerd, bijvoorbeeld door expliciete goedkeuring</v>
      </c>
      <c r="G17" s="96" t="str">
        <f>Rapportage!$E$10</f>
        <v>[Bij niet voldaan aangeven hoe/wanneer dit wordt gecorrigeerd. Bij alternatieve maatregel deze beschrijven. N.B. Bij Voldaan is toelichting niet verplicht, maar wordt wel aangeraden. Deze informatie wordt niet automatisch meegenomen in de rapportage]</v>
      </c>
      <c r="H17" s="78"/>
      <c r="I17" s="109" t="str">
        <f>HLOOKUP('Stap 4.'!I16,Vertrouwelijkheid!$D$3:$K$7,J$6+2,FALSE)</f>
        <v>Ontwikkel, test, acceptatie en productieomgevingen (OTAP) zijn gescheiden.
Productiedata (persoonsgegevens, gebruikersnamen, wachtwoorden, et cetera) wordt niet gebruikt in OTA. Bij voorkeur wordt dummy data gebruikt en anders niet-herleidbaar (geanonimiseerd).
Toegang tot OTAP wordt beheerd en periodiek gecontroleerd en geeft invulling aan de principes ‘need to know’ en ‘least privilege’. Bijvoorbeeld: ontwikkelaars hebben niet standaard toegang tot productieomgevingen. Daarnaast hebben gebruikers standaard geen toegang tot OTA.
Alle medewerkers die in aanraking kunnen komen met productiegegevens, dienen periodiek (minimaal eens per 5 jaar) gescreend te worden met minimaal een VOG met de juiste categorieën (bv. 01 Informatie).</v>
      </c>
      <c r="J17"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18" spans="2:10">
      <c r="B18" s="102" t="s">
        <v>116</v>
      </c>
      <c r="C18" s="95" t="s">
        <v>101</v>
      </c>
      <c r="D18" s="78"/>
      <c r="E18" s="205"/>
      <c r="F18" s="21" t="s">
        <v>117</v>
      </c>
      <c r="G18" s="95" t="s">
        <v>101</v>
      </c>
      <c r="H18" s="78"/>
      <c r="I18" s="110" t="s">
        <v>118</v>
      </c>
      <c r="J18" s="95" t="s">
        <v>101</v>
      </c>
    </row>
    <row r="19" spans="2:10" ht="179.45">
      <c r="B19" s="101" t="str">
        <f>HLOOKUP('Stap 4.'!B18,Beschikbaarheid!$D$3:$K$7,$C$6+2,FALSE)</f>
        <v>Er is een 'Hot Standby' aanwezig, dat wil zeggen: de toepassing draait reeds op fysieke of virtuele reserve-infrastructuur waar direct naar overgeschakeld kan worden. 
Automatische online failover (verlies van sessies en transacties wordt voorkomen).
Recovery test: 2x per jaar.
Herstel van de dienst mag niet langer dan 8 uur bedragen.</v>
      </c>
      <c r="C19" s="96" t="str">
        <f>Rapportage!$E$10</f>
        <v>[Bij niet voldaan aangeven hoe/wanneer dit wordt gecorrigeerd. Bij alternatieve maatregel deze beschrijven. N.B. Bij Voldaan is toelichting niet verplicht, maar wordt wel aangeraden. Deze informatie wordt niet automatisch meegenomen in de rapportage]</v>
      </c>
      <c r="D19" s="78"/>
      <c r="E19" s="205"/>
      <c r="F19" s="103" t="str">
        <f>HLOOKUP('Stap 4.'!F18,Integriteit!$D$3:$K$7,G$6+2,FALSE)</f>
        <v>Geautomatiseerde controle integriteit toepassing:
- De status en werking van patches en updates van firmware en software worden direct gecontroleerd. Bij fouten, vindt actieve signalering van plaats.
- Integriteit van de configuratie en software wordt geautomatiseerd gecontroleerd (bijvoorbeeld door hash controles)
Maatregelen tegen malware zijn toegepast
Secure software development/secure coding guidelines worden toegepast</v>
      </c>
      <c r="G19" s="96" t="str">
        <f>Rapportage!$E$10</f>
        <v>[Bij niet voldaan aangeven hoe/wanneer dit wordt gecorrigeerd. Bij alternatieve maatregel deze beschrijven. N.B. Bij Voldaan is toelichting niet verplicht, maar wordt wel aangeraden. Deze informatie wordt niet automatisch meegenomen in de rapportage]</v>
      </c>
      <c r="H19" s="78"/>
      <c r="I19" s="109" t="str">
        <f>HLOOKUP('Stap 4.'!I18,Vertrouwelijkheid!$D$3:$K$7,J$6+2,FALSE)</f>
        <v>Encryptie van transport (zowel voor intern als extern verkeer) is conform de Uniforme Beveiligingsvoorschriften (UBV) TLS van Edustandaard.
Encryptie van opslag, moet minimaal op twee niveaus, zoals op disk (ter beveiliging bij fysieke diefstal) en bestands- of recordniveau (ter beveiliging bij exfiltratie). Hiervoor wordt gebruik gemaakt van richtlijnen/best practices/standaarden, zoals van NCSC, ENISA, NIST.</v>
      </c>
      <c r="J19"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20" spans="2:10">
      <c r="B20" s="78"/>
      <c r="C20" s="97"/>
      <c r="D20" s="78"/>
      <c r="E20" s="205"/>
      <c r="F20" s="21" t="s">
        <v>119</v>
      </c>
      <c r="G20" s="95" t="s">
        <v>101</v>
      </c>
      <c r="H20" s="78"/>
      <c r="I20" s="110" t="s">
        <v>120</v>
      </c>
      <c r="J20" s="95" t="s">
        <v>101</v>
      </c>
    </row>
    <row r="21" spans="2:10" ht="173.1" customHeight="1">
      <c r="B21" s="78"/>
      <c r="C21" s="97"/>
      <c r="D21" s="78"/>
      <c r="E21" s="206"/>
      <c r="F21" s="103" t="str">
        <f>HLOOKUP('Stap 4.'!F20,Integriteit!$D$3:$K$7,G$6+2,FALSE)</f>
        <v>Technische logging: inlogactiviteit technisch beheer, aanpassingen configuratie en toepassing en overige handelingen van technisch beheer wordt gelogd.
Voor de kwaliteit van logging worden best practices gehanteerd (bijvoorbeeld OWASP Logging cheat sheet)
De tijd van de applicatie is correct en consistent: wordt gesynchroniseerd met éénzelfde referentietijdbron als aanpalende systemen (binnen een netwerk of organisatie). Deze referentietijdbron is gesynchroniseerd met een publieke tijdsbron.
Logging wordt geautomatiseerd gecontroleerd op afwijkende patronen (frequentie, oorsprong, et cetera)
Logging wordt beschermd tegen ongeautoriseerde wijzigingen</v>
      </c>
      <c r="G21" s="96" t="str">
        <f>Rapportage!$E$10</f>
        <v>[Bij niet voldaan aangeven hoe/wanneer dit wordt gecorrigeerd. Bij alternatieve maatregel deze beschrijven. N.B. Bij Voldaan is toelichting niet verplicht, maar wordt wel aangeraden. Deze informatie wordt niet automatisch meegenomen in de rapportage]</v>
      </c>
      <c r="H21" s="78"/>
      <c r="I21" s="109" t="str">
        <f>HLOOKUP('Stap 4.'!I20,Vertrouwelijkheid!$D$3:$K$7,J$6+2,FALSE)</f>
        <v>Toegang tot de applicatie (zowel gelukt als mislukt) en lezen van (persoons)gegevens wordt gelogd.
Logging is enkel toegankelijk voor bevoegde personen (op basis van autorisatie) en toegang ertoe wordt apart gelogd.
Beide logging wordt regelmatig gecontroleerd op uitzonderingen op toegang en uitzonderlijke patronen in gebruik. Deze logging is direct toegankelijk voor de verwerkingsverantwoordelijke of anders op verzoek zo snel mogelijk beschikbaar gesteld.</v>
      </c>
      <c r="J21" s="96" t="str">
        <f>Rapportage!$E$10</f>
        <v>[Bij niet voldaan aangeven hoe/wanneer dit wordt gecorrigeerd. Bij alternatieve maatregel deze beschrijven. N.B. Bij Voldaan is toelichting niet verplicht, maar wordt wel aangeraden. Deze informatie wordt niet automatisch meegenomen in de rapportage]</v>
      </c>
    </row>
    <row r="22" spans="2:10">
      <c r="B22" s="78"/>
      <c r="C22" s="97"/>
      <c r="D22" s="78"/>
      <c r="E22" s="78"/>
      <c r="F22" s="78"/>
      <c r="G22" s="97"/>
      <c r="H22" s="78"/>
      <c r="I22" s="110" t="s">
        <v>121</v>
      </c>
      <c r="J22" s="95" t="s">
        <v>101</v>
      </c>
    </row>
    <row r="23" spans="2:10" ht="224.45">
      <c r="I23" s="109" t="str">
        <f>HLOOKUP('Stap 4.'!I22,Vertrouwelijkheid!$D$3:$K$7,J$6+2,FALSE)</f>
        <v>De toepassing voldoet aan de Uniforme Beveiligingsvoorschriften (UBV) van Edustandaard.
Bekende kwetsbaarheden worden automatisch gesignaleerd en adequaat opgevolgd op basis van beveiligingsadviezen (bijv. NCSC). Indien patches ontbreken, worden alternatieve maatregelen genomen.
Privacy by design en security by design worden toegepast om kwetsbaarheden zoveel mogelijk te voorkomen. Minimaal jaarlijks of bij grote wijzigingen wordt:
 - Getoetst op veelvoorkomende risico's, zoals de OWASP Top 10 (Privacy Risks), door middel van assessments of geautomatiseerde tests.
 - een risicoanalyse uitgevoerd (zoals threat modelling) om dreigingen en kwetsbaarheden in kaart te brengen. Voor passende maatregelen wordt aansluiting gezocht bij relevante richtlijnen, zoals die van het NCSC.
Misbruik van kwetsbaarheden - zoals ongeautoriseerde toegang - wordt gemonitord, herkend en geblokkeerd, zoals met EDR voor het detecteren en mitigeren van verdachte activiteiten.</v>
      </c>
      <c r="J23" s="96" t="str">
        <f>Rapportage!$E$10</f>
        <v>[Bij niet voldaan aangeven hoe/wanneer dit wordt gecorrigeerd. Bij alternatieve maatregel deze beschrijven. N.B. Bij Voldaan is toelichting niet verplicht, maar wordt wel aangeraden. Deze informatie wordt niet automatisch meegenomen in de rapportage]</v>
      </c>
    </row>
  </sheetData>
  <customSheetViews>
    <customSheetView guid="{14331BBB-A2F9-4F24-9D3C-04D7C58EA9C5}" scale="85">
      <selection activeCell="B6" sqref="B6"/>
    </customSheetView>
  </customSheetViews>
  <mergeCells count="4">
    <mergeCell ref="E16:E21"/>
    <mergeCell ref="E8:E15"/>
    <mergeCell ref="B1:J1"/>
    <mergeCell ref="B2:J2"/>
  </mergeCells>
  <dataValidations count="1">
    <dataValidation type="list" errorStyle="information" allowBlank="1" showInputMessage="1" showErrorMessage="1" errorTitle="Selecteer een status" error="Selecteer een status uit de lijst." sqref="J22 J18 J20 C10 C12 C14 C16 C18 G8 G10 G14 G12 G16 G18 G20 J8 J10 J12 J14 J16 C8" xr:uid="{F2BEB290-7689-475B-B76D-0068F469465F}">
      <formula1>"Voldaan,Niet voldaan,Alternatieve maatregel"</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CE64-3C19-4248-A452-A68E2DCEDD91}">
  <sheetPr>
    <tabColor theme="7"/>
  </sheetPr>
  <dimension ref="B2:F31"/>
  <sheetViews>
    <sheetView showGridLines="0" showRowColHeaders="0" zoomScale="90" zoomScaleNormal="90" workbookViewId="0">
      <selection activeCell="C9" sqref="C9"/>
    </sheetView>
  </sheetViews>
  <sheetFormatPr defaultColWidth="8.625" defaultRowHeight="15.6"/>
  <cols>
    <col min="1" max="1" width="3.625" customWidth="1"/>
    <col min="2" max="2" width="15.125" customWidth="1"/>
    <col min="3" max="3" width="17.5" customWidth="1"/>
    <col min="4" max="4" width="17.625" customWidth="1"/>
    <col min="5" max="5" width="30" customWidth="1"/>
  </cols>
  <sheetData>
    <row r="2" spans="2:6">
      <c r="B2" s="179" t="s">
        <v>2</v>
      </c>
      <c r="C2" s="179"/>
      <c r="D2" s="179"/>
      <c r="E2" s="4"/>
    </row>
    <row r="3" spans="2:6" ht="53.85" customHeight="1">
      <c r="B3" s="175" t="s">
        <v>122</v>
      </c>
      <c r="C3" s="175"/>
      <c r="D3" s="175"/>
      <c r="E3" s="175"/>
    </row>
    <row r="4" spans="2:6" ht="16.149999999999999" thickBot="1"/>
    <row r="5" spans="2:6" ht="16.149999999999999" thickBot="1">
      <c r="B5" s="68" t="s">
        <v>123</v>
      </c>
      <c r="C5" s="215" t="str">
        <f>_xlfn.CONCAT('Stap 1.'!C15,", uitgevoerd op ",TEXT('Stap 1.'!C16,"DD-MM-JJJJ")," op basis van het toetsingskader v3.0")</f>
        <v>* kies een toetsvorm *, uitgevoerd op Datum op basis van het toetsingskader v3.0</v>
      </c>
      <c r="D5" s="213"/>
      <c r="E5" s="214"/>
      <c r="F5" s="71"/>
    </row>
    <row r="6" spans="2:6" ht="16.149999999999999" thickBot="1">
      <c r="B6" s="69" t="s">
        <v>124</v>
      </c>
      <c r="C6" s="215" t="str">
        <f>_xlfn.CONCAT('Stap 1.'!C12,", ",'Stap 1.'!C13,", ",'Stap 1.'!C14)</f>
        <v>Naam, Functie, Organisatie</v>
      </c>
      <c r="D6" s="213"/>
      <c r="E6" s="214"/>
      <c r="F6" s="72"/>
    </row>
    <row r="7" spans="2:6" ht="16.149999999999999" thickBot="1">
      <c r="B7" s="69" t="s">
        <v>125</v>
      </c>
      <c r="C7" s="212" t="str">
        <f>'Stap 1.'!C5</f>
        <v>www.dienst-x.nl</v>
      </c>
      <c r="D7" s="213"/>
      <c r="E7" s="214"/>
      <c r="F7" s="72"/>
    </row>
    <row r="8" spans="2:6" ht="16.149999999999999" thickBot="1">
      <c r="B8" s="69" t="s">
        <v>126</v>
      </c>
      <c r="C8" s="215" t="str">
        <f>CONCATENATE("Beschikbaarheid=",'Stap 4.'!C5,"     ||       Integriteit=",'Stap 4.'!G5,"       ||       Vertrouwelijkheid=",'Stap 4.'!J5)</f>
        <v>Beschikbaarheid=Hoog     ||       Integriteit=Hoog       ||       Vertrouwelijkheid=Hoog</v>
      </c>
      <c r="D8" s="213"/>
      <c r="E8" s="214"/>
      <c r="F8" s="72"/>
    </row>
    <row r="9" spans="2:6">
      <c r="B9" s="73" t="s">
        <v>127</v>
      </c>
      <c r="C9" s="74" t="s">
        <v>128</v>
      </c>
      <c r="D9" s="74" t="s">
        <v>129</v>
      </c>
      <c r="E9" s="74" t="s">
        <v>130</v>
      </c>
      <c r="F9" s="70"/>
    </row>
    <row r="10" spans="2:6" ht="79.900000000000006">
      <c r="B10" s="75"/>
      <c r="C10" s="76"/>
      <c r="D10" s="76" t="s">
        <v>131</v>
      </c>
      <c r="E10" s="76" t="s">
        <v>132</v>
      </c>
      <c r="F10" s="70"/>
    </row>
    <row r="11" spans="2:6" ht="26.85" customHeight="1">
      <c r="B11" s="81" t="s">
        <v>64</v>
      </c>
      <c r="C11" s="82" t="s">
        <v>100</v>
      </c>
      <c r="D11" s="82" t="str">
        <f>IF(VLOOKUP(C11,'Stap 4.'!$B$8:$C$21,2,FALSE)="* kies een status *","",VLOOKUP(C11,'Stap 4.'!$B$8:$C$21,2,FALSE))</f>
        <v/>
      </c>
      <c r="E11" s="82" t="str">
        <f>IF(OR('Stap 4.'!C9=$E$10,'Stap 4.'!C8="Voldaan"),"",'Stap 4.'!C9)</f>
        <v/>
      </c>
      <c r="F11" s="70"/>
    </row>
    <row r="12" spans="2:6" ht="26.85" customHeight="1">
      <c r="B12" s="81"/>
      <c r="C12" s="82" t="s">
        <v>104</v>
      </c>
      <c r="D12" s="82" t="str">
        <f>IF(VLOOKUP(C12,'Stap 4.'!$B$8:$C$21,2,FALSE)="* kies een status *","",VLOOKUP(C12,'Stap 4.'!$B$8:$C$21,2,FALSE))</f>
        <v/>
      </c>
      <c r="E12" s="82" t="str">
        <f>IF(OR('Stap 4.'!C11=$E$10,'Stap 4.'!C10="Voldaan"),"",'Stap 4.'!C11)</f>
        <v/>
      </c>
      <c r="F12" s="70"/>
    </row>
    <row r="13" spans="2:6" ht="26.85" customHeight="1">
      <c r="B13" s="81"/>
      <c r="C13" s="82" t="s">
        <v>107</v>
      </c>
      <c r="D13" s="82" t="str">
        <f>IF(VLOOKUP(C13,'Stap 4.'!$B$8:$C$21,2,FALSE)="* kies een status *","",VLOOKUP(C13,'Stap 4.'!$B$8:$C$21,2,FALSE))</f>
        <v/>
      </c>
      <c r="E13" s="82" t="str">
        <f>IF(OR('Stap 4.'!C13=$E$10,'Stap 4.'!C12="Voldaan"),"",'Stap 4.'!C13)</f>
        <v/>
      </c>
      <c r="F13" s="70"/>
    </row>
    <row r="14" spans="2:6" ht="26.85" customHeight="1">
      <c r="B14" s="81"/>
      <c r="C14" s="82" t="s">
        <v>110</v>
      </c>
      <c r="D14" s="82" t="str">
        <f>IF(VLOOKUP(C14,'Stap 4.'!$B$8:$C$21,2,FALSE)="* kies een status *","",VLOOKUP(C14,'Stap 4.'!$B$8:$C$21,2,FALSE))</f>
        <v/>
      </c>
      <c r="E14" s="82" t="str">
        <f>IF(OR('Stap 4.'!C15=$E$10,'Stap 4.'!C14="Voldaan"),"",'Stap 4.'!C15)</f>
        <v/>
      </c>
      <c r="F14" s="70"/>
    </row>
    <row r="15" spans="2:6" ht="26.85" customHeight="1">
      <c r="B15" s="81"/>
      <c r="C15" s="82" t="s">
        <v>113</v>
      </c>
      <c r="D15" s="82" t="str">
        <f>IF(VLOOKUP(C15,'Stap 4.'!$B$8:$C$21,2,FALSE)="* kies een status *","",VLOOKUP(C15,'Stap 4.'!$B$8:$C$21,2,FALSE))</f>
        <v/>
      </c>
      <c r="E15" s="82" t="str">
        <f>IF(OR('Stap 4.'!C17=$E$10,'Stap 4.'!C16="Voldaan"),"",'Stap 4.'!C17)</f>
        <v/>
      </c>
      <c r="F15" s="70"/>
    </row>
    <row r="16" spans="2:6" ht="26.85" customHeight="1">
      <c r="B16" s="81"/>
      <c r="C16" s="82" t="s">
        <v>116</v>
      </c>
      <c r="D16" s="82" t="str">
        <f>IF(VLOOKUP(C16,'Stap 4.'!$B$8:$C$21,2,FALSE)="* kies een status *","",VLOOKUP(C16,'Stap 4.'!$B$8:$C$21,2,FALSE))</f>
        <v/>
      </c>
      <c r="E16" s="82" t="str">
        <f>IF(OR('Stap 4.'!C19=$E$10,'Stap 4.'!C16="Voldaan"),"",'Stap 4.'!C19)</f>
        <v/>
      </c>
      <c r="F16" s="70"/>
    </row>
    <row r="17" spans="2:6" ht="26.85" customHeight="1">
      <c r="B17" s="81" t="s">
        <v>65</v>
      </c>
      <c r="C17" s="82" t="s">
        <v>102</v>
      </c>
      <c r="D17" s="82" t="str">
        <f>IF(VLOOKUP(C17,'Stap 4.'!$F$8:$G$24,2,FALSE)="* kies een status *","",VLOOKUP(C17,'Stap 4.'!$F$8:$G$24,2,FALSE))</f>
        <v/>
      </c>
      <c r="E17" s="82" t="str">
        <f>IF(OR('Stap 4.'!G9=$E$10,'Stap 4.'!G8="Voldaan"),"",'Stap 4.'!G9)</f>
        <v/>
      </c>
      <c r="F17" s="70"/>
    </row>
    <row r="18" spans="2:6" ht="26.85" customHeight="1">
      <c r="B18" s="81"/>
      <c r="C18" s="82" t="s">
        <v>105</v>
      </c>
      <c r="D18" s="82" t="str">
        <f>IF(VLOOKUP(C18,'Stap 4.'!$F$8:$G$24,2,FALSE)="* kies een status *","",VLOOKUP(C18,'Stap 4.'!$F$8:$G$24,2,FALSE))</f>
        <v/>
      </c>
      <c r="E18" s="82" t="str">
        <f>IF(OR('Stap 4.'!G11=$E$10,'Stap 4.'!G10="Voldaan"),"",'Stap 4.'!G11)</f>
        <v/>
      </c>
      <c r="F18" s="70"/>
    </row>
    <row r="19" spans="2:6" ht="26.85" customHeight="1">
      <c r="B19" s="81"/>
      <c r="C19" s="82" t="s">
        <v>108</v>
      </c>
      <c r="D19" s="82" t="str">
        <f>IF(VLOOKUP(C19,'Stap 4.'!$F$8:$G$24,2,FALSE)="* kies een status *","",VLOOKUP(C19,'Stap 4.'!$F$8:$G$24,2,FALSE))</f>
        <v/>
      </c>
      <c r="E19" s="82" t="str">
        <f>IF(OR('Stap 4.'!G13=$E$10,'Stap 4.'!G12="Voldaan"),"",'Stap 4.'!G13)</f>
        <v/>
      </c>
      <c r="F19" s="70"/>
    </row>
    <row r="20" spans="2:6" ht="26.85" customHeight="1">
      <c r="B20" s="81"/>
      <c r="C20" s="82" t="s">
        <v>111</v>
      </c>
      <c r="D20" s="82" t="str">
        <f>IF(VLOOKUP(C20,'Stap 4.'!$F$8:$G$24,2,FALSE)="* kies een status *","",VLOOKUP(C20,'Stap 4.'!$F$8:$G$24,2,FALSE))</f>
        <v/>
      </c>
      <c r="E20" s="82" t="str">
        <f>IF(OR('Stap 4.'!G15=$E$10,'Stap 4.'!G14="Voldaan"),"",'Stap 4.'!G15)</f>
        <v/>
      </c>
      <c r="F20" s="70"/>
    </row>
    <row r="21" spans="2:6" ht="26.85" customHeight="1">
      <c r="B21" s="81"/>
      <c r="C21" s="82" t="s">
        <v>114</v>
      </c>
      <c r="D21" s="82" t="str">
        <f>IF(VLOOKUP(C21,'Stap 4.'!$F$8:$G$24,2,FALSE)="* kies een status *","",VLOOKUP(C21,'Stap 4.'!$F$8:$G$24,2,FALSE))</f>
        <v/>
      </c>
      <c r="E21" s="82" t="str">
        <f>IF(OR('Stap 4.'!G17=$E$10,'Stap 4.'!G16="Voldaan"),"",'Stap 4.'!G17)</f>
        <v/>
      </c>
      <c r="F21" s="70"/>
    </row>
    <row r="22" spans="2:6" ht="26.85" customHeight="1">
      <c r="B22" s="81"/>
      <c r="C22" s="82" t="s">
        <v>117</v>
      </c>
      <c r="D22" s="82" t="str">
        <f>IF(VLOOKUP(C22,'Stap 4.'!$F$8:$G$24,2,FALSE)="* kies een status *","",VLOOKUP(C22,'Stap 4.'!$F$8:$G$24,2,FALSE))</f>
        <v/>
      </c>
      <c r="E22" s="82" t="str">
        <f>IF(OR('Stap 4.'!G19=$E$10,'Stap 4.'!G18="Voldaan"),"",'Stap 4.'!G19)</f>
        <v/>
      </c>
      <c r="F22" s="70"/>
    </row>
    <row r="23" spans="2:6" ht="26.85" customHeight="1">
      <c r="B23" s="81"/>
      <c r="C23" s="82" t="s">
        <v>133</v>
      </c>
      <c r="D23" s="82" t="str">
        <f>IF(VLOOKUP(C23,'Stap 4.'!$F$8:$G$24,2,FALSE)="* kies een status *","",VLOOKUP(C23,'Stap 4.'!$F$8:$G$24,2,FALSE))</f>
        <v/>
      </c>
      <c r="E23" s="82" t="str">
        <f>IF(OR('Stap 4.'!G21=$E$10,'Stap 4.'!G20="Voldaan"),"",'Stap 4.'!G21)</f>
        <v/>
      </c>
      <c r="F23" s="70"/>
    </row>
    <row r="24" spans="2:6" ht="26.85" customHeight="1">
      <c r="B24" s="81" t="s">
        <v>66</v>
      </c>
      <c r="C24" s="82" t="s">
        <v>103</v>
      </c>
      <c r="D24" s="82" t="str">
        <f>IF(VLOOKUP(C24,'Stap 4.'!$I$8:$J$28,2,FALSE)="* kies een status *","",VLOOKUP(C24,'Stap 4.'!$I$8:$J$28,2,FALSE))</f>
        <v/>
      </c>
      <c r="E24" s="82" t="str">
        <f>IF(OR('Stap 4.'!J9=$E$10,'Stap 4.'!J8="Voldaan"),"",'Stap 4.'!J9)</f>
        <v/>
      </c>
      <c r="F24" s="70"/>
    </row>
    <row r="25" spans="2:6" ht="26.85" customHeight="1">
      <c r="B25" s="81"/>
      <c r="C25" s="82" t="s">
        <v>106</v>
      </c>
      <c r="D25" s="82" t="str">
        <f>IF(VLOOKUP(C25,'Stap 4.'!$I$8:$J$28,2,FALSE)="* kies een status *","",VLOOKUP(C25,'Stap 4.'!$I$8:$J$28,2,FALSE))</f>
        <v/>
      </c>
      <c r="E25" s="82" t="str">
        <f>IF(OR('Stap 4.'!J11=$E$10,'Stap 4.'!J10="Voldaan"),"",'Stap 4.'!J11)</f>
        <v/>
      </c>
      <c r="F25" s="70"/>
    </row>
    <row r="26" spans="2:6" ht="26.85" customHeight="1">
      <c r="B26" s="81"/>
      <c r="C26" s="82" t="s">
        <v>109</v>
      </c>
      <c r="D26" s="82" t="str">
        <f>IF(VLOOKUP(C26,'Stap 4.'!$I$8:$J$28,2,FALSE)="* kies een status *","",VLOOKUP(C26,'Stap 4.'!$I$8:$J$28,2,FALSE))</f>
        <v/>
      </c>
      <c r="E26" s="82" t="str">
        <f>IF(OR('Stap 4.'!J13=$E$10,'Stap 4.'!J12="Voldaan"),"",'Stap 4.'!J13)</f>
        <v/>
      </c>
      <c r="F26" s="70"/>
    </row>
    <row r="27" spans="2:6" ht="26.85" customHeight="1">
      <c r="B27" s="81"/>
      <c r="C27" s="82" t="s">
        <v>112</v>
      </c>
      <c r="D27" s="82" t="str">
        <f>IF(VLOOKUP(C27,'Stap 4.'!$I$8:$J$28,2,FALSE)="* kies een status *","",VLOOKUP(C27,'Stap 4.'!$I$8:$J$28,2,FALSE))</f>
        <v/>
      </c>
      <c r="E27" s="82" t="str">
        <f>IF(OR('Stap 4.'!J15=$E$10,'Stap 4.'!J14="Voldaan"),"",'Stap 4.'!J15)</f>
        <v/>
      </c>
      <c r="F27" s="70"/>
    </row>
    <row r="28" spans="2:6" ht="26.85" customHeight="1">
      <c r="B28" s="81"/>
      <c r="C28" s="82" t="s">
        <v>115</v>
      </c>
      <c r="D28" s="82" t="str">
        <f>IF(VLOOKUP(C28,'Stap 4.'!$I$8:$J$28,2,FALSE)="* kies een status *","",VLOOKUP(C28,'Stap 4.'!$I$8:$J$28,2,FALSE))</f>
        <v/>
      </c>
      <c r="E28" s="82" t="str">
        <f>IF(OR('Stap 4.'!J17=$E$10,'Stap 4.'!J16="Voldaan"),"",'Stap 4.'!J17)</f>
        <v/>
      </c>
      <c r="F28" s="70"/>
    </row>
    <row r="29" spans="2:6" ht="26.85" customHeight="1">
      <c r="B29" s="81"/>
      <c r="C29" s="82" t="s">
        <v>118</v>
      </c>
      <c r="D29" s="82" t="str">
        <f>IF(VLOOKUP(C29,'Stap 4.'!$I$8:$J$28,2,FALSE)="* kies een status *","",VLOOKUP(C29,'Stap 4.'!$I$8:$J$28,2,FALSE))</f>
        <v/>
      </c>
      <c r="E29" s="82" t="str">
        <f>IF(OR('Stap 4.'!J19=$E$10,'Stap 4.'!J18="Voldaan"),"",'Stap 4.'!J19)</f>
        <v/>
      </c>
      <c r="F29" s="70"/>
    </row>
    <row r="30" spans="2:6" ht="26.85" customHeight="1">
      <c r="B30" s="81"/>
      <c r="C30" s="82" t="s">
        <v>120</v>
      </c>
      <c r="D30" s="82" t="str">
        <f>IF(VLOOKUP(C30,'Stap 4.'!$I$8:$J$28,2,FALSE)="* kies een status *","",VLOOKUP(C30,'Stap 4.'!$I$8:$J$28,2,FALSE))</f>
        <v/>
      </c>
      <c r="E30" s="82" t="str">
        <f>IF(OR('Stap 4.'!J21=$E$10,'Stap 4.'!J20="Voldaan"),"",'Stap 4.'!J21)</f>
        <v/>
      </c>
      <c r="F30" s="70"/>
    </row>
    <row r="31" spans="2:6" ht="26.85" customHeight="1">
      <c r="B31" s="81"/>
      <c r="C31" s="82" t="s">
        <v>121</v>
      </c>
      <c r="D31" s="82" t="str">
        <f>IF(VLOOKUP(C31,'Stap 4.'!$I$8:$J$28,2,FALSE)="* kies een status *","",VLOOKUP(C31,'Stap 4.'!$I$8:$J$28,2,FALSE))</f>
        <v/>
      </c>
      <c r="E31" s="82" t="str">
        <f>IF(OR('Stap 4.'!J23=$E$10,'Stap 4.'!J22="Voldaan"),"",'Stap 4.'!J23)</f>
        <v/>
      </c>
      <c r="F31" s="70"/>
    </row>
  </sheetData>
  <customSheetViews>
    <customSheetView guid="{14331BBB-A2F9-4F24-9D3C-04D7C58EA9C5}">
      <selection activeCell="A11" sqref="A11"/>
    </customSheetView>
  </customSheetViews>
  <mergeCells count="6">
    <mergeCell ref="C7:E7"/>
    <mergeCell ref="C8:E8"/>
    <mergeCell ref="B2:D2"/>
    <mergeCell ref="B3:E3"/>
    <mergeCell ref="C5:E5"/>
    <mergeCell ref="C6:E6"/>
  </mergeCells>
  <dataValidations count="1">
    <dataValidation errorStyle="warning" allowBlank="1" showInputMessage="1" showErrorMessage="1" errorTitle="Toetsvorm selecteren" error="* selecteer de toetsvorm *" sqref="C5:E5" xr:uid="{0818BF43-470D-45D0-8163-2740F5E2EFFC}"/>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26B6-5307-4D28-A25A-DB177C4B9558}">
  <dimension ref="B2:B3"/>
  <sheetViews>
    <sheetView showGridLines="0" showRowColHeaders="0" workbookViewId="0">
      <selection activeCell="E23" sqref="E23"/>
    </sheetView>
  </sheetViews>
  <sheetFormatPr defaultColWidth="8.625" defaultRowHeight="15.6"/>
  <cols>
    <col min="1" max="1" width="2.125" customWidth="1"/>
    <col min="2" max="2" width="94.125" customWidth="1"/>
  </cols>
  <sheetData>
    <row r="2" spans="2:2">
      <c r="B2" s="90" t="s">
        <v>95</v>
      </c>
    </row>
    <row r="3" spans="2:2" ht="54.6" customHeight="1">
      <c r="B3" s="147" t="s">
        <v>134</v>
      </c>
    </row>
  </sheetData>
  <customSheetViews>
    <customSheetView guid="{14331BBB-A2F9-4F24-9D3C-04D7C58EA9C5}">
      <selection activeCell="A2" sqref="A2"/>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J9"/>
  <sheetViews>
    <sheetView topLeftCell="B2" zoomScale="92" zoomScaleNormal="70" workbookViewId="0">
      <selection activeCell="D6" sqref="D6"/>
    </sheetView>
  </sheetViews>
  <sheetFormatPr defaultColWidth="11" defaultRowHeight="15"/>
  <cols>
    <col min="1" max="1" width="18.625" style="3" customWidth="1"/>
    <col min="2" max="2" width="29.625" style="3" customWidth="1"/>
    <col min="3" max="3" width="18.625" style="9" customWidth="1"/>
    <col min="4" max="4" width="42.125" style="3" customWidth="1"/>
    <col min="5" max="5" width="48" style="3" customWidth="1"/>
    <col min="6" max="6" width="36.625" style="3" customWidth="1"/>
    <col min="7" max="7" width="30.625" style="3" customWidth="1"/>
    <col min="8" max="8" width="26.625" style="3" customWidth="1"/>
    <col min="9" max="9" width="32.625" style="3" customWidth="1"/>
    <col min="10" max="10" width="3.625" style="3" customWidth="1"/>
    <col min="11" max="16384" width="11" style="3"/>
  </cols>
  <sheetData>
    <row r="1" spans="1:10" hidden="1"/>
    <row r="2" spans="1:10" ht="15.6">
      <c r="A2" s="5"/>
      <c r="B2" s="5"/>
      <c r="C2" s="10"/>
      <c r="D2" s="10" t="s">
        <v>128</v>
      </c>
      <c r="E2" s="5"/>
      <c r="F2" s="5"/>
      <c r="G2" s="5"/>
      <c r="H2" s="10"/>
      <c r="I2" s="5"/>
      <c r="J2" s="5"/>
    </row>
    <row r="3" spans="1:10" s="7" customFormat="1" ht="15.6">
      <c r="A3" s="11"/>
      <c r="B3" s="11"/>
      <c r="C3" s="12"/>
      <c r="D3" s="13" t="s">
        <v>100</v>
      </c>
      <c r="E3" s="13" t="s">
        <v>104</v>
      </c>
      <c r="F3" s="13" t="s">
        <v>107</v>
      </c>
      <c r="G3" s="13" t="s">
        <v>110</v>
      </c>
      <c r="H3" s="13" t="s">
        <v>113</v>
      </c>
      <c r="I3" s="13" t="s">
        <v>116</v>
      </c>
      <c r="J3" s="11"/>
    </row>
    <row r="4" spans="1:10" ht="15.6">
      <c r="A4" s="14" t="s">
        <v>64</v>
      </c>
      <c r="B4" s="14" t="s">
        <v>135</v>
      </c>
      <c r="C4" s="15" t="s">
        <v>136</v>
      </c>
      <c r="D4" s="16"/>
      <c r="E4" s="16"/>
      <c r="F4" s="16"/>
      <c r="G4" s="16"/>
      <c r="H4" s="16"/>
      <c r="I4" s="16"/>
      <c r="J4" s="5"/>
    </row>
    <row r="5" spans="1:10" ht="203.25" customHeight="1">
      <c r="A5" s="17" t="s">
        <v>137</v>
      </c>
      <c r="B5" s="38" t="s">
        <v>138</v>
      </c>
      <c r="C5" s="38" t="s">
        <v>139</v>
      </c>
      <c r="D5" s="39" t="s">
        <v>140</v>
      </c>
      <c r="E5" s="39" t="s">
        <v>141</v>
      </c>
      <c r="F5" s="39" t="s">
        <v>142</v>
      </c>
      <c r="G5" s="39" t="s">
        <v>143</v>
      </c>
      <c r="H5" s="39" t="s">
        <v>144</v>
      </c>
      <c r="I5" s="39" t="s">
        <v>145</v>
      </c>
      <c r="J5" s="5"/>
    </row>
    <row r="6" spans="1:10" ht="257.25" customHeight="1">
      <c r="A6" s="18" t="s">
        <v>146</v>
      </c>
      <c r="B6" s="40" t="s">
        <v>147</v>
      </c>
      <c r="C6" s="40" t="s">
        <v>148</v>
      </c>
      <c r="D6" s="39" t="s">
        <v>149</v>
      </c>
      <c r="E6" s="39" t="s">
        <v>150</v>
      </c>
      <c r="F6" s="39" t="s">
        <v>151</v>
      </c>
      <c r="G6" s="39" t="s">
        <v>152</v>
      </c>
      <c r="H6" s="39" t="s">
        <v>153</v>
      </c>
      <c r="I6" s="39" t="s">
        <v>154</v>
      </c>
      <c r="J6" s="5"/>
    </row>
    <row r="7" spans="1:10" ht="314.25" customHeight="1">
      <c r="A7" s="19" t="s">
        <v>155</v>
      </c>
      <c r="B7" s="41" t="s">
        <v>156</v>
      </c>
      <c r="C7" s="41" t="s">
        <v>157</v>
      </c>
      <c r="D7" s="39" t="s">
        <v>158</v>
      </c>
      <c r="E7" s="39" t="s">
        <v>159</v>
      </c>
      <c r="F7" s="39" t="s">
        <v>160</v>
      </c>
      <c r="G7" s="39" t="s">
        <v>152</v>
      </c>
      <c r="H7" s="39" t="s">
        <v>161</v>
      </c>
      <c r="I7" s="39" t="s">
        <v>162</v>
      </c>
      <c r="J7" s="5"/>
    </row>
    <row r="8" spans="1:10">
      <c r="A8" s="5"/>
      <c r="B8" s="5"/>
      <c r="C8" s="8"/>
      <c r="D8" s="5"/>
      <c r="E8" s="5"/>
      <c r="F8" s="5"/>
      <c r="G8" s="5"/>
      <c r="H8" s="5"/>
      <c r="I8" s="5"/>
      <c r="J8" s="5"/>
    </row>
    <row r="9" spans="1:10">
      <c r="A9" s="42"/>
    </row>
  </sheetData>
  <customSheetViews>
    <customSheetView guid="{14331BBB-A2F9-4F24-9D3C-04D7C58EA9C5}" scale="55" topLeftCell="A2">
      <selection activeCell="B5" sqref="B5"/>
    </customSheetView>
  </customSheetViews>
  <pageMargins left="0.75" right="0.75" top="1" bottom="1" header="0.5" footer="0.5"/>
  <pageSetup paperSize="8" scale="63" orientation="landscape"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K9"/>
  <sheetViews>
    <sheetView zoomScaleNormal="100" workbookViewId="0">
      <pane xSplit="3" ySplit="4" topLeftCell="D5" activePane="bottomRight" state="frozen"/>
      <selection pane="bottomRight" activeCell="F6" sqref="F6"/>
      <selection pane="bottomLeft" activeCell="E23" sqref="E23"/>
      <selection pane="topRight" activeCell="E23" sqref="E23"/>
    </sheetView>
  </sheetViews>
  <sheetFormatPr defaultColWidth="11" defaultRowHeight="15"/>
  <cols>
    <col min="1" max="1" width="18.625" style="3" customWidth="1"/>
    <col min="2" max="2" width="29.625" style="3" customWidth="1"/>
    <col min="3" max="3" width="18.625" style="3" customWidth="1"/>
    <col min="4" max="5" width="29.625" style="3" customWidth="1"/>
    <col min="6" max="6" width="36.5" style="3" customWidth="1"/>
    <col min="7" max="7" width="31.625" style="3" customWidth="1"/>
    <col min="8" max="9" width="29.625" style="3" customWidth="1"/>
    <col min="10" max="10" width="39" style="3" customWidth="1"/>
    <col min="11" max="11" width="3.625" style="3" customWidth="1"/>
    <col min="12" max="16384" width="11" style="3"/>
  </cols>
  <sheetData>
    <row r="1" spans="1:11" ht="16.149999999999999" thickBot="1">
      <c r="A1" s="5"/>
      <c r="B1" s="5"/>
      <c r="C1" s="5"/>
      <c r="D1" s="10" t="s">
        <v>128</v>
      </c>
      <c r="E1" s="5"/>
      <c r="F1" s="5"/>
      <c r="G1" s="5"/>
      <c r="H1" s="10"/>
      <c r="I1" s="10"/>
      <c r="J1" s="5"/>
      <c r="K1" s="5"/>
    </row>
    <row r="2" spans="1:11" ht="15.6">
      <c r="A2" s="5"/>
      <c r="B2" s="5"/>
      <c r="C2" s="5"/>
      <c r="D2" s="216" t="s">
        <v>163</v>
      </c>
      <c r="E2" s="217"/>
      <c r="F2" s="217"/>
      <c r="G2" s="218"/>
      <c r="H2" s="219" t="s">
        <v>164</v>
      </c>
      <c r="I2" s="220"/>
      <c r="J2" s="221"/>
      <c r="K2" s="5"/>
    </row>
    <row r="3" spans="1:11" ht="31.15">
      <c r="A3" s="5"/>
      <c r="B3" s="5"/>
      <c r="C3" s="5"/>
      <c r="D3" s="28" t="s">
        <v>102</v>
      </c>
      <c r="E3" s="13" t="s">
        <v>105</v>
      </c>
      <c r="F3" s="13" t="s">
        <v>108</v>
      </c>
      <c r="G3" s="29" t="s">
        <v>111</v>
      </c>
      <c r="H3" s="30" t="s">
        <v>114</v>
      </c>
      <c r="I3" s="31" t="s">
        <v>117</v>
      </c>
      <c r="J3" s="32" t="s">
        <v>119</v>
      </c>
      <c r="K3" s="5"/>
    </row>
    <row r="4" spans="1:11" ht="15.6">
      <c r="A4" s="14" t="s">
        <v>65</v>
      </c>
      <c r="B4" s="14" t="s">
        <v>135</v>
      </c>
      <c r="C4" s="23" t="s">
        <v>136</v>
      </c>
      <c r="D4" s="33"/>
      <c r="E4" s="16"/>
      <c r="F4" s="16"/>
      <c r="G4" s="34"/>
      <c r="H4" s="35"/>
      <c r="I4" s="36"/>
      <c r="J4" s="37"/>
      <c r="K4" s="5"/>
    </row>
    <row r="5" spans="1:11" ht="263.10000000000002" customHeight="1">
      <c r="A5" s="20" t="s">
        <v>137</v>
      </c>
      <c r="B5" s="43" t="s">
        <v>165</v>
      </c>
      <c r="C5" s="43" t="s">
        <v>166</v>
      </c>
      <c r="D5" s="44" t="s">
        <v>167</v>
      </c>
      <c r="E5" s="45" t="s">
        <v>168</v>
      </c>
      <c r="F5" s="45" t="s">
        <v>169</v>
      </c>
      <c r="G5" s="46" t="s">
        <v>170</v>
      </c>
      <c r="H5" s="47" t="s">
        <v>171</v>
      </c>
      <c r="I5" s="48" t="s">
        <v>172</v>
      </c>
      <c r="J5" s="49" t="s">
        <v>173</v>
      </c>
      <c r="K5" s="5"/>
    </row>
    <row r="6" spans="1:11" ht="331.35" customHeight="1">
      <c r="A6" s="21" t="s">
        <v>146</v>
      </c>
      <c r="B6" s="50" t="s">
        <v>174</v>
      </c>
      <c r="C6" s="50" t="s">
        <v>175</v>
      </c>
      <c r="D6" s="51" t="s">
        <v>176</v>
      </c>
      <c r="E6" s="45" t="s">
        <v>177</v>
      </c>
      <c r="F6" s="55" t="s">
        <v>178</v>
      </c>
      <c r="G6" s="56" t="s">
        <v>179</v>
      </c>
      <c r="H6" s="47" t="s">
        <v>180</v>
      </c>
      <c r="I6" s="58" t="s">
        <v>181</v>
      </c>
      <c r="J6" s="49" t="s">
        <v>182</v>
      </c>
      <c r="K6" s="5"/>
    </row>
    <row r="7" spans="1:11" ht="382.35" customHeight="1" thickBot="1">
      <c r="A7" s="22" t="s">
        <v>155</v>
      </c>
      <c r="B7" s="52" t="s">
        <v>183</v>
      </c>
      <c r="C7" s="52" t="s">
        <v>184</v>
      </c>
      <c r="D7" s="53" t="s">
        <v>185</v>
      </c>
      <c r="E7" s="54" t="s">
        <v>186</v>
      </c>
      <c r="F7" s="55" t="s">
        <v>178</v>
      </c>
      <c r="G7" s="56" t="s">
        <v>187</v>
      </c>
      <c r="H7" s="57" t="s">
        <v>188</v>
      </c>
      <c r="I7" s="58" t="s">
        <v>189</v>
      </c>
      <c r="J7" s="59" t="s">
        <v>190</v>
      </c>
      <c r="K7" s="5"/>
    </row>
    <row r="8" spans="1:11">
      <c r="A8" s="6"/>
      <c r="B8" s="6"/>
      <c r="C8" s="60"/>
      <c r="D8" s="61"/>
      <c r="E8" s="62"/>
      <c r="F8" s="63"/>
      <c r="G8" s="63"/>
      <c r="H8" s="62"/>
      <c r="I8" s="62"/>
      <c r="J8" s="63"/>
      <c r="K8" s="5"/>
    </row>
    <row r="9" spans="1:11">
      <c r="A9" s="5"/>
      <c r="B9" s="5"/>
      <c r="C9" s="5"/>
      <c r="D9" s="5"/>
      <c r="E9" s="5"/>
      <c r="F9" s="5"/>
      <c r="G9" s="5"/>
      <c r="H9" s="5"/>
      <c r="I9" s="5"/>
      <c r="J9" s="5"/>
      <c r="K9" s="5"/>
    </row>
  </sheetData>
  <customSheetViews>
    <customSheetView guid="{14331BBB-A2F9-4F24-9D3C-04D7C58EA9C5}" scale="55">
      <pane xSplit="3" ySplit="4" topLeftCell="D5" activePane="bottomRight" state="frozen"/>
      <selection pane="bottomRight" activeCell="B7" sqref="B7"/>
    </customSheetView>
  </customSheetViews>
  <mergeCells count="2">
    <mergeCell ref="D2:G2"/>
    <mergeCell ref="H2:J2"/>
  </mergeCells>
  <pageMargins left="0.75" right="0.75" top="1" bottom="1" header="0.5" footer="0.5"/>
  <pageSetup paperSize="8" scale="58" orientation="landscape"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13B9BB31E56448E67AEF2C7590647" ma:contentTypeVersion="6" ma:contentTypeDescription="Een nieuw document maken." ma:contentTypeScope="" ma:versionID="8360c76475b81b16eb17dffbda03ecbc">
  <xsd:schema xmlns:xsd="http://www.w3.org/2001/XMLSchema" xmlns:xs="http://www.w3.org/2001/XMLSchema" xmlns:p="http://schemas.microsoft.com/office/2006/metadata/properties" xmlns:ns2="1f6a902e-09a3-466a-935e-197ddc36cc17" xmlns:ns3="8ea0230f-4368-4447-97b4-c9c31f5944a3" targetNamespace="http://schemas.microsoft.com/office/2006/metadata/properties" ma:root="true" ma:fieldsID="a58fb2c87d8aaf6d656d676d1c9e154f" ns2:_="" ns3:_="">
    <xsd:import namespace="1f6a902e-09a3-466a-935e-197ddc36cc17"/>
    <xsd:import namespace="8ea0230f-4368-4447-97b4-c9c31f5944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a902e-09a3-466a-935e-197ddc36cc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a0230f-4368-4447-97b4-c9c31f5944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28E17-7F54-4DBE-9BB3-DA68B68A6402}"/>
</file>

<file path=customXml/itemProps2.xml><?xml version="1.0" encoding="utf-8"?>
<ds:datastoreItem xmlns:ds="http://schemas.openxmlformats.org/officeDocument/2006/customXml" ds:itemID="{4A0BEC1D-BA8E-42F8-9446-818A0E035BB8}"/>
</file>

<file path=customXml/itemProps3.xml><?xml version="1.0" encoding="utf-8"?>
<ds:datastoreItem xmlns:ds="http://schemas.openxmlformats.org/officeDocument/2006/customXml" ds:itemID="{D30DEA84-AB20-4F46-907B-608049B4EE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Jordy van den Elshout</dc:creator>
  <cp:keywords/>
  <dc:description/>
  <cp:lastModifiedBy>Jordy van den Elshout</cp:lastModifiedBy>
  <cp:revision/>
  <dcterms:created xsi:type="dcterms:W3CDTF">2017-03-19T20:50:26Z</dcterms:created>
  <dcterms:modified xsi:type="dcterms:W3CDTF">2026-01-07T08:54:25Z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0x0101003F113B9BB31E56448E67AEF2C7590647</vt:lpwstr>
  </property>
  <property fmtid="{D5CDD505-2E9C-101B-9397-08002B2CF9AE}" pid="3" name="Order">
    <vt:r8>38200</vt:r8>
  </property>
  <property fmtid="{D5CDD505-2E9C-101B-9397-08002B2CF9AE}" pid="4" name="_CopySource">
    <vt:lpwstr>https://365kennisnet-my.sharepoint.com/personal/d_linden_kennisnet_nl/Documents/Certificeringsschema/Indiening Certificeringsschema Edustandaard/certificeringsschema/4. Certificeringsschema_toetsingskader.xlsx</vt:lpwstr>
  </property>
</Properties>
</file>